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955" yWindow="210" windowWidth="16050" windowHeight="10305" tabRatio="612"/>
  </bookViews>
  <sheets>
    <sheet name="GENL-ilçe" sheetId="1" r:id="rId1"/>
    <sheet name="İL-okullaşma" sheetId="2" r:id="rId2"/>
  </sheets>
  <definedNames>
    <definedName name="_xlnm.Print_Area" localSheetId="0">'GENL-ilçe'!$A$1:$BF$22</definedName>
  </definedNames>
  <calcPr calcId="145621"/>
</workbook>
</file>

<file path=xl/calcChain.xml><?xml version="1.0" encoding="utf-8"?>
<calcChain xmlns="http://schemas.openxmlformats.org/spreadsheetml/2006/main">
  <c r="AW86" i="2" l="1"/>
  <c r="AV86" i="2"/>
  <c r="AU86" i="2"/>
  <c r="AT86" i="2"/>
  <c r="AS86" i="2"/>
  <c r="AR86" i="2"/>
  <c r="AW84" i="2"/>
  <c r="AV84" i="2"/>
  <c r="AU84" i="2"/>
  <c r="AT84" i="2"/>
  <c r="AS84" i="2"/>
  <c r="AR84" i="2"/>
  <c r="AW85" i="2"/>
  <c r="AV85" i="2"/>
  <c r="AU85" i="2"/>
  <c r="AT85" i="2"/>
  <c r="AS85" i="2"/>
  <c r="AR85" i="2"/>
  <c r="AW81" i="2"/>
  <c r="AV81" i="2"/>
  <c r="AU81" i="2"/>
  <c r="AT81" i="2"/>
  <c r="AS81" i="2"/>
  <c r="AR81" i="2"/>
  <c r="AW69" i="2"/>
  <c r="AV69" i="2"/>
  <c r="AU69" i="2"/>
  <c r="AT69" i="2"/>
  <c r="AS69" i="2"/>
  <c r="AR69" i="2"/>
  <c r="AW80" i="2"/>
  <c r="AV80" i="2"/>
  <c r="AU80" i="2"/>
  <c r="AT80" i="2"/>
  <c r="AS80" i="2"/>
  <c r="AR80" i="2"/>
  <c r="AW79" i="2"/>
  <c r="AV79" i="2"/>
  <c r="AU79" i="2"/>
  <c r="AT79" i="2"/>
  <c r="AS79" i="2"/>
  <c r="AR79" i="2"/>
  <c r="AW62" i="2"/>
  <c r="AV62" i="2"/>
  <c r="AU62" i="2"/>
  <c r="AT62" i="2"/>
  <c r="AS62" i="2"/>
  <c r="AR62" i="2"/>
  <c r="AW77" i="2"/>
  <c r="AV77" i="2"/>
  <c r="AU77" i="2"/>
  <c r="AT77" i="2"/>
  <c r="AS77" i="2"/>
  <c r="AR77" i="2"/>
  <c r="AW66" i="2"/>
  <c r="AV66" i="2"/>
  <c r="AU66" i="2"/>
  <c r="AT66" i="2"/>
  <c r="AS66" i="2"/>
  <c r="AR66" i="2"/>
  <c r="AW70" i="2"/>
  <c r="AV70" i="2"/>
  <c r="AU70" i="2"/>
  <c r="AT70" i="2"/>
  <c r="AS70" i="2"/>
  <c r="AR70" i="2"/>
  <c r="AW78" i="2"/>
  <c r="AV78" i="2"/>
  <c r="AU78" i="2"/>
  <c r="AT78" i="2"/>
  <c r="AS78" i="2"/>
  <c r="AR78" i="2"/>
  <c r="AW63" i="2"/>
  <c r="AV63" i="2"/>
  <c r="AU63" i="2"/>
  <c r="AT63" i="2"/>
  <c r="AS63" i="2"/>
  <c r="AR63" i="2"/>
  <c r="AW82" i="2"/>
  <c r="AV82" i="2"/>
  <c r="AU82" i="2"/>
  <c r="AT82" i="2"/>
  <c r="AS82" i="2"/>
  <c r="AR82" i="2"/>
  <c r="AW83" i="2"/>
  <c r="AV83" i="2"/>
  <c r="AU83" i="2"/>
  <c r="AT83" i="2"/>
  <c r="AS83" i="2"/>
  <c r="AR83" i="2"/>
  <c r="AW74" i="2"/>
  <c r="AV74" i="2"/>
  <c r="AU74" i="2"/>
  <c r="AT74" i="2"/>
  <c r="AS74" i="2"/>
  <c r="AR74" i="2"/>
  <c r="AW61" i="2"/>
  <c r="AV61" i="2"/>
  <c r="AU61" i="2"/>
  <c r="AT61" i="2"/>
  <c r="AS61" i="2"/>
  <c r="AR61" i="2"/>
  <c r="AW71" i="2"/>
  <c r="AV71" i="2"/>
  <c r="AU71" i="2"/>
  <c r="AT71" i="2"/>
  <c r="AS71" i="2"/>
  <c r="AR71" i="2"/>
  <c r="AW45" i="2"/>
  <c r="AV45" i="2"/>
  <c r="AU45" i="2"/>
  <c r="AT45" i="2"/>
  <c r="AS45" i="2"/>
  <c r="AR45" i="2"/>
  <c r="AW76" i="2"/>
  <c r="AV76" i="2"/>
  <c r="AU76" i="2"/>
  <c r="AT76" i="2"/>
  <c r="AS76" i="2"/>
  <c r="AR76" i="2"/>
  <c r="AW65" i="2"/>
  <c r="AV65" i="2"/>
  <c r="AU65" i="2"/>
  <c r="AT65" i="2"/>
  <c r="AS65" i="2"/>
  <c r="AR65" i="2"/>
  <c r="AW75" i="2"/>
  <c r="AV75" i="2"/>
  <c r="AU75" i="2"/>
  <c r="AT75" i="2"/>
  <c r="AS75" i="2"/>
  <c r="AR75" i="2"/>
  <c r="AW68" i="2"/>
  <c r="AV68" i="2"/>
  <c r="AU68" i="2"/>
  <c r="AT68" i="2"/>
  <c r="AS68" i="2"/>
  <c r="AR68" i="2"/>
  <c r="AW25" i="2"/>
  <c r="AV25" i="2"/>
  <c r="AU25" i="2"/>
  <c r="AT25" i="2"/>
  <c r="AS25" i="2"/>
  <c r="AR25" i="2"/>
  <c r="AW64" i="2"/>
  <c r="AV64" i="2"/>
  <c r="AU64" i="2"/>
  <c r="AT64" i="2"/>
  <c r="AS64" i="2"/>
  <c r="AR64" i="2"/>
  <c r="AW43" i="2"/>
  <c r="AV43" i="2"/>
  <c r="AU43" i="2"/>
  <c r="AT43" i="2"/>
  <c r="AS43" i="2"/>
  <c r="AR43" i="2"/>
  <c r="AW67" i="2"/>
  <c r="AV67" i="2"/>
  <c r="AU67" i="2"/>
  <c r="AT67" i="2"/>
  <c r="AS67" i="2"/>
  <c r="AR67" i="2"/>
  <c r="AW72" i="2"/>
  <c r="AV72" i="2"/>
  <c r="AU72" i="2"/>
  <c r="AT72" i="2"/>
  <c r="AS72" i="2"/>
  <c r="AR72" i="2"/>
  <c r="AW73" i="2"/>
  <c r="AV73" i="2"/>
  <c r="AU73" i="2"/>
  <c r="AT73" i="2"/>
  <c r="AS73" i="2"/>
  <c r="AR73" i="2"/>
  <c r="AW58" i="2"/>
  <c r="AV58" i="2"/>
  <c r="AU58" i="2"/>
  <c r="AT58" i="2"/>
  <c r="AS58" i="2"/>
  <c r="AR58" i="2"/>
  <c r="AW60" i="2"/>
  <c r="AV60" i="2"/>
  <c r="AU60" i="2"/>
  <c r="AT60" i="2"/>
  <c r="AS60" i="2"/>
  <c r="AR60" i="2"/>
  <c r="AW41" i="2"/>
  <c r="AV41" i="2"/>
  <c r="AU41" i="2"/>
  <c r="AT41" i="2"/>
  <c r="AS41" i="2"/>
  <c r="AR41" i="2"/>
  <c r="AW59" i="2"/>
  <c r="AV59" i="2"/>
  <c r="AU59" i="2"/>
  <c r="AT59" i="2"/>
  <c r="AS59" i="2"/>
  <c r="AR59" i="2"/>
  <c r="AW47" i="2"/>
  <c r="AV47" i="2"/>
  <c r="AU47" i="2"/>
  <c r="AT47" i="2"/>
  <c r="AS47" i="2"/>
  <c r="AR47" i="2"/>
  <c r="AW56" i="2"/>
  <c r="AV56" i="2"/>
  <c r="AU56" i="2"/>
  <c r="AT56" i="2"/>
  <c r="AS56" i="2"/>
  <c r="AR56" i="2"/>
  <c r="AW46" i="2"/>
  <c r="AV46" i="2"/>
  <c r="AU46" i="2"/>
  <c r="AT46" i="2"/>
  <c r="AS46" i="2"/>
  <c r="AR46" i="2"/>
  <c r="AW44" i="2"/>
  <c r="AV44" i="2"/>
  <c r="AU44" i="2"/>
  <c r="AT44" i="2"/>
  <c r="AS44" i="2"/>
  <c r="AR44" i="2"/>
  <c r="AW29" i="2"/>
  <c r="AV29" i="2"/>
  <c r="AU29" i="2"/>
  <c r="AT29" i="2"/>
  <c r="AS29" i="2"/>
  <c r="AR29" i="2"/>
  <c r="AW28" i="2"/>
  <c r="AV28" i="2"/>
  <c r="AU28" i="2"/>
  <c r="AT28" i="2"/>
  <c r="AS28" i="2"/>
  <c r="AR28" i="2"/>
  <c r="AW50" i="2"/>
  <c r="AV50" i="2"/>
  <c r="AU50" i="2"/>
  <c r="AT50" i="2"/>
  <c r="AS50" i="2"/>
  <c r="AR50" i="2"/>
  <c r="AW52" i="2"/>
  <c r="AV52" i="2"/>
  <c r="AU52" i="2"/>
  <c r="AT52" i="2"/>
  <c r="AS52" i="2"/>
  <c r="AR52" i="2"/>
  <c r="AW57" i="2"/>
  <c r="AV57" i="2"/>
  <c r="AU57" i="2"/>
  <c r="AT57" i="2"/>
  <c r="AS57" i="2"/>
  <c r="AR57" i="2"/>
  <c r="AW49" i="2"/>
  <c r="AV49" i="2"/>
  <c r="AU49" i="2"/>
  <c r="AT49" i="2"/>
  <c r="AS49" i="2"/>
  <c r="AR49" i="2"/>
  <c r="AW33" i="2"/>
  <c r="AV33" i="2"/>
  <c r="AU33" i="2"/>
  <c r="AT33" i="2"/>
  <c r="AS33" i="2"/>
  <c r="AR33" i="2"/>
  <c r="AW48" i="2"/>
  <c r="AV48" i="2"/>
  <c r="AU48" i="2"/>
  <c r="AT48" i="2"/>
  <c r="AS48" i="2"/>
  <c r="AR48" i="2"/>
  <c r="AW53" i="2"/>
  <c r="AV53" i="2"/>
  <c r="AU53" i="2"/>
  <c r="AT53" i="2"/>
  <c r="AS53" i="2"/>
  <c r="AR53" i="2"/>
  <c r="AW55" i="2"/>
  <c r="AV55" i="2"/>
  <c r="AU55" i="2"/>
  <c r="AT55" i="2"/>
  <c r="AS55" i="2"/>
  <c r="AR55" i="2"/>
  <c r="AW38" i="2"/>
  <c r="AV38" i="2"/>
  <c r="AU38" i="2"/>
  <c r="AT38" i="2"/>
  <c r="AS38" i="2"/>
  <c r="AR38" i="2"/>
  <c r="AW31" i="2"/>
  <c r="AV31" i="2"/>
  <c r="AU31" i="2"/>
  <c r="AT31" i="2"/>
  <c r="AS31" i="2"/>
  <c r="AR31" i="2"/>
  <c r="AW42" i="2"/>
  <c r="AV42" i="2"/>
  <c r="AU42" i="2"/>
  <c r="AT42" i="2"/>
  <c r="AS42" i="2"/>
  <c r="AR42" i="2"/>
  <c r="AW54" i="2"/>
  <c r="AV54" i="2"/>
  <c r="AU54" i="2"/>
  <c r="AT54" i="2"/>
  <c r="AS54" i="2"/>
  <c r="AR54" i="2"/>
  <c r="AW20" i="2"/>
  <c r="AV20" i="2"/>
  <c r="AU20" i="2"/>
  <c r="AT20" i="2"/>
  <c r="AS20" i="2"/>
  <c r="AR20" i="2"/>
  <c r="AW34" i="2"/>
  <c r="AV34" i="2"/>
  <c r="AU34" i="2"/>
  <c r="AT34" i="2"/>
  <c r="AS34" i="2"/>
  <c r="AR34" i="2"/>
  <c r="AW36" i="2"/>
  <c r="AV36" i="2"/>
  <c r="AU36" i="2"/>
  <c r="AT36" i="2"/>
  <c r="AS36" i="2"/>
  <c r="AR36" i="2"/>
  <c r="AW27" i="2"/>
  <c r="AV27" i="2"/>
  <c r="AU27" i="2"/>
  <c r="AT27" i="2"/>
  <c r="AS27" i="2"/>
  <c r="AR27" i="2"/>
  <c r="AW11" i="2"/>
  <c r="AV11" i="2"/>
  <c r="AU11" i="2"/>
  <c r="AT11" i="2"/>
  <c r="AS11" i="2"/>
  <c r="AR11" i="2"/>
  <c r="AW10" i="2"/>
  <c r="AV10" i="2"/>
  <c r="AU10" i="2"/>
  <c r="AT10" i="2"/>
  <c r="AS10" i="2"/>
  <c r="AR10" i="2"/>
  <c r="AW51" i="2"/>
  <c r="AV51" i="2"/>
  <c r="AU51" i="2"/>
  <c r="AT51" i="2"/>
  <c r="AS51" i="2"/>
  <c r="AR51" i="2"/>
  <c r="AW37" i="2"/>
  <c r="AV37" i="2"/>
  <c r="AU37" i="2"/>
  <c r="AT37" i="2"/>
  <c r="AS37" i="2"/>
  <c r="AR37" i="2"/>
  <c r="AW35" i="2"/>
  <c r="AV35" i="2"/>
  <c r="AU35" i="2"/>
  <c r="AT35" i="2"/>
  <c r="AS35" i="2"/>
  <c r="AR35" i="2"/>
  <c r="AW40" i="2"/>
  <c r="AV40" i="2"/>
  <c r="AU40" i="2"/>
  <c r="AT40" i="2"/>
  <c r="AS40" i="2"/>
  <c r="AR40" i="2"/>
  <c r="AW21" i="2"/>
  <c r="AV21" i="2"/>
  <c r="AU21" i="2"/>
  <c r="AT21" i="2"/>
  <c r="AS21" i="2"/>
  <c r="AR21" i="2"/>
  <c r="AW23" i="2"/>
  <c r="AV23" i="2"/>
  <c r="AU23" i="2"/>
  <c r="AT23" i="2"/>
  <c r="AS23" i="2"/>
  <c r="AR23" i="2"/>
  <c r="AW14" i="2"/>
  <c r="AV14" i="2"/>
  <c r="AU14" i="2"/>
  <c r="AT14" i="2"/>
  <c r="AS14" i="2"/>
  <c r="AR14" i="2"/>
  <c r="AW26" i="2"/>
  <c r="AV26" i="2"/>
  <c r="AU26" i="2"/>
  <c r="AT26" i="2"/>
  <c r="AS26" i="2"/>
  <c r="AR26" i="2"/>
  <c r="AW15" i="2"/>
  <c r="AV15" i="2"/>
  <c r="AU15" i="2"/>
  <c r="AT15" i="2"/>
  <c r="AS15" i="2"/>
  <c r="AR15" i="2"/>
  <c r="AW39" i="2"/>
  <c r="AV39" i="2"/>
  <c r="AU39" i="2"/>
  <c r="AT39" i="2"/>
  <c r="AS39" i="2"/>
  <c r="AR39" i="2"/>
  <c r="AW32" i="2"/>
  <c r="AV32" i="2"/>
  <c r="AU32" i="2"/>
  <c r="AT32" i="2"/>
  <c r="AS32" i="2"/>
  <c r="AR32" i="2"/>
  <c r="AW17" i="2"/>
  <c r="AV17" i="2"/>
  <c r="AU17" i="2"/>
  <c r="AT17" i="2"/>
  <c r="AS17" i="2"/>
  <c r="AR17" i="2"/>
  <c r="AW24" i="2"/>
  <c r="AV24" i="2"/>
  <c r="AU24" i="2"/>
  <c r="AT24" i="2"/>
  <c r="AS24" i="2"/>
  <c r="AR24" i="2"/>
  <c r="AW16" i="2"/>
  <c r="AV16" i="2"/>
  <c r="AU16" i="2"/>
  <c r="AT16" i="2"/>
  <c r="AS16" i="2"/>
  <c r="AR16" i="2"/>
  <c r="AW6" i="2"/>
  <c r="AV6" i="2"/>
  <c r="AU6" i="2"/>
  <c r="AT6" i="2"/>
  <c r="AS6" i="2"/>
  <c r="AR6" i="2"/>
  <c r="AW22" i="2"/>
  <c r="AV22" i="2"/>
  <c r="AU22" i="2"/>
  <c r="AT22" i="2"/>
  <c r="AS22" i="2"/>
  <c r="AR22" i="2"/>
  <c r="AW18" i="2"/>
  <c r="AV18" i="2"/>
  <c r="AU18" i="2"/>
  <c r="AT18" i="2"/>
  <c r="AS18" i="2"/>
  <c r="AR18" i="2"/>
  <c r="AW8" i="2"/>
  <c r="AV8" i="2"/>
  <c r="AU8" i="2"/>
  <c r="AT8" i="2"/>
  <c r="AS8" i="2"/>
  <c r="AR8" i="2"/>
  <c r="AW19" i="2"/>
  <c r="AV19" i="2"/>
  <c r="AU19" i="2"/>
  <c r="AT19" i="2"/>
  <c r="AS19" i="2"/>
  <c r="AR19" i="2"/>
  <c r="AW9" i="2"/>
  <c r="AV9" i="2"/>
  <c r="AU9" i="2"/>
  <c r="AT9" i="2"/>
  <c r="AS9" i="2"/>
  <c r="AR9" i="2"/>
  <c r="AW30" i="2"/>
  <c r="AV30" i="2"/>
  <c r="AU30" i="2"/>
  <c r="AT30" i="2"/>
  <c r="AS30" i="2"/>
  <c r="AR30" i="2"/>
  <c r="AW12" i="2"/>
  <c r="AV12" i="2"/>
  <c r="AU12" i="2"/>
  <c r="AT12" i="2"/>
  <c r="AS12" i="2"/>
  <c r="AR12" i="2"/>
  <c r="AW13" i="2"/>
  <c r="AV13" i="2"/>
  <c r="AU13" i="2"/>
  <c r="AT13" i="2"/>
  <c r="AS13" i="2"/>
  <c r="AR13" i="2"/>
  <c r="AW7" i="2"/>
  <c r="AV7" i="2"/>
  <c r="AU7" i="2"/>
  <c r="AT7" i="2"/>
  <c r="AS7" i="2"/>
  <c r="AR7" i="2"/>
  <c r="AW5" i="2"/>
  <c r="AV5" i="2"/>
  <c r="AU5" i="2"/>
  <c r="AT5" i="2"/>
  <c r="AS5" i="2"/>
  <c r="AR5" i="2"/>
  <c r="AQ3" i="1" l="1"/>
  <c r="AQ22" i="1" l="1"/>
  <c r="AQ21" i="1"/>
  <c r="N1017" i="1" l="1"/>
  <c r="BC12" i="1"/>
  <c r="BB12" i="1"/>
  <c r="AX12" i="1"/>
  <c r="X6" i="1"/>
  <c r="BF7" i="1"/>
  <c r="BE7" i="1"/>
  <c r="BD7" i="1"/>
  <c r="BC7" i="1"/>
  <c r="BB7" i="1"/>
  <c r="BA7" i="1"/>
  <c r="AX7" i="1"/>
  <c r="AW7" i="1"/>
  <c r="AV7" i="1"/>
  <c r="AU7" i="1"/>
  <c r="AT7" i="1"/>
  <c r="AS7" i="1"/>
  <c r="AR7" i="1"/>
  <c r="AQ7"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5" i="1"/>
  <c r="AT14" i="1" l="1"/>
  <c r="AS14" i="1"/>
  <c r="AW4" i="1"/>
  <c r="AU14" i="1"/>
  <c r="AS12" i="1"/>
  <c r="AT12" i="1"/>
  <c r="AU12" i="1"/>
  <c r="AV16" i="1" l="1"/>
  <c r="Q1099" i="1" l="1"/>
  <c r="S1099" i="1"/>
  <c r="R1099" i="1"/>
  <c r="N1099" i="1"/>
  <c r="P1099" i="1"/>
  <c r="O1099" i="1"/>
  <c r="M1099" i="1"/>
  <c r="L1099" i="1"/>
  <c r="Q1098" i="1"/>
  <c r="S1098" i="1"/>
  <c r="R1098" i="1"/>
  <c r="N1098" i="1"/>
  <c r="P1098" i="1"/>
  <c r="O1098" i="1"/>
  <c r="M1098" i="1"/>
  <c r="L1098" i="1"/>
  <c r="Q1097" i="1"/>
  <c r="S1097" i="1"/>
  <c r="R1097" i="1"/>
  <c r="N1097" i="1"/>
  <c r="P1097" i="1"/>
  <c r="O1097" i="1"/>
  <c r="M1097" i="1"/>
  <c r="L1097" i="1"/>
  <c r="Q1096" i="1"/>
  <c r="S1096" i="1"/>
  <c r="R1096" i="1"/>
  <c r="N1096" i="1"/>
  <c r="P1096" i="1"/>
  <c r="O1096" i="1"/>
  <c r="M1096" i="1"/>
  <c r="L1096" i="1"/>
  <c r="Q1095" i="1"/>
  <c r="S1095" i="1"/>
  <c r="R1095" i="1"/>
  <c r="N1095" i="1"/>
  <c r="P1095" i="1"/>
  <c r="O1095" i="1"/>
  <c r="M1095" i="1"/>
  <c r="L1095" i="1"/>
  <c r="Q1100" i="1"/>
  <c r="BC20" i="1" s="1"/>
  <c r="BC22" i="1" s="1"/>
  <c r="BD22" i="1" s="1"/>
  <c r="S1100" i="1"/>
  <c r="BE20" i="1" s="1"/>
  <c r="R1100" i="1"/>
  <c r="BD20" i="1" s="1"/>
  <c r="BC21" i="1" s="1"/>
  <c r="BD21" i="1" s="1"/>
  <c r="N1100" i="1"/>
  <c r="BC18" i="1" s="1"/>
  <c r="P1100" i="1"/>
  <c r="BE18" i="1" s="1"/>
  <c r="O1100" i="1"/>
  <c r="BD18" i="1" s="1"/>
  <c r="M1100" i="1"/>
  <c r="BB18" i="1" s="1"/>
  <c r="L1100" i="1"/>
  <c r="BA18" i="1" s="1"/>
  <c r="Q1094" i="1"/>
  <c r="S1094" i="1"/>
  <c r="R1094" i="1"/>
  <c r="N1094" i="1"/>
  <c r="P1094" i="1"/>
  <c r="O1094" i="1"/>
  <c r="M1094" i="1"/>
  <c r="L1094" i="1"/>
  <c r="Q1093" i="1"/>
  <c r="S1093" i="1"/>
  <c r="R1093" i="1"/>
  <c r="N1093" i="1"/>
  <c r="P1093" i="1"/>
  <c r="O1093" i="1"/>
  <c r="M1093" i="1"/>
  <c r="L1093" i="1"/>
  <c r="Q1092" i="1"/>
  <c r="S1092" i="1"/>
  <c r="R1092" i="1"/>
  <c r="N1092" i="1"/>
  <c r="P1092" i="1"/>
  <c r="O1092" i="1"/>
  <c r="M1092" i="1"/>
  <c r="L1092" i="1"/>
  <c r="Q1091" i="1"/>
  <c r="S1091" i="1"/>
  <c r="R1091" i="1"/>
  <c r="N1091" i="1"/>
  <c r="P1091" i="1"/>
  <c r="O1091" i="1"/>
  <c r="M1091" i="1"/>
  <c r="L1091" i="1"/>
  <c r="Q1090" i="1"/>
  <c r="S1090" i="1"/>
  <c r="R1090" i="1"/>
  <c r="N1090" i="1"/>
  <c r="P1090" i="1"/>
  <c r="O1090" i="1"/>
  <c r="M1090" i="1"/>
  <c r="L1090" i="1"/>
  <c r="Q1089" i="1"/>
  <c r="S1089" i="1"/>
  <c r="R1089" i="1"/>
  <c r="N1089" i="1"/>
  <c r="P1089" i="1"/>
  <c r="O1089" i="1"/>
  <c r="M1089" i="1"/>
  <c r="L1089" i="1"/>
  <c r="Q1088" i="1"/>
  <c r="S1088" i="1"/>
  <c r="R1088" i="1"/>
  <c r="N1088" i="1"/>
  <c r="P1088" i="1"/>
  <c r="O1088" i="1"/>
  <c r="M1088" i="1"/>
  <c r="L1088" i="1"/>
  <c r="Q1087" i="1"/>
  <c r="S1087" i="1"/>
  <c r="R1087" i="1"/>
  <c r="N1087" i="1"/>
  <c r="P1087" i="1"/>
  <c r="O1087" i="1"/>
  <c r="M1087" i="1"/>
  <c r="L1087" i="1"/>
  <c r="Q1086" i="1"/>
  <c r="S1086" i="1"/>
  <c r="R1086" i="1"/>
  <c r="N1086" i="1"/>
  <c r="P1086" i="1"/>
  <c r="O1086" i="1"/>
  <c r="M1086" i="1"/>
  <c r="L1086" i="1"/>
  <c r="Q1085" i="1"/>
  <c r="S1085" i="1"/>
  <c r="R1085" i="1"/>
  <c r="N1085" i="1"/>
  <c r="P1085" i="1"/>
  <c r="O1085" i="1"/>
  <c r="M1085" i="1"/>
  <c r="L1085" i="1"/>
  <c r="Q1084" i="1"/>
  <c r="S1084" i="1"/>
  <c r="R1084" i="1"/>
  <c r="N1084" i="1"/>
  <c r="P1084" i="1"/>
  <c r="O1084" i="1"/>
  <c r="M1084" i="1"/>
  <c r="L1084" i="1"/>
  <c r="Q1083" i="1"/>
  <c r="S1083" i="1"/>
  <c r="R1083" i="1"/>
  <c r="N1083" i="1"/>
  <c r="P1083" i="1"/>
  <c r="O1083" i="1"/>
  <c r="M1083" i="1"/>
  <c r="L1083" i="1"/>
  <c r="Q1082" i="1"/>
  <c r="S1082" i="1"/>
  <c r="R1082" i="1"/>
  <c r="N1082" i="1"/>
  <c r="P1082" i="1"/>
  <c r="O1082" i="1"/>
  <c r="M1082" i="1"/>
  <c r="L1082" i="1"/>
  <c r="Q1081" i="1"/>
  <c r="S1081" i="1"/>
  <c r="R1081" i="1"/>
  <c r="N1081" i="1"/>
  <c r="P1081" i="1"/>
  <c r="O1081" i="1"/>
  <c r="M1081" i="1"/>
  <c r="L1081" i="1"/>
  <c r="Q1080" i="1"/>
  <c r="S1080" i="1"/>
  <c r="R1080" i="1"/>
  <c r="N1080" i="1"/>
  <c r="P1080" i="1"/>
  <c r="O1080" i="1"/>
  <c r="M1080" i="1"/>
  <c r="L1080" i="1"/>
  <c r="Q1079" i="1"/>
  <c r="S1079" i="1"/>
  <c r="R1079" i="1"/>
  <c r="N1079" i="1"/>
  <c r="P1079" i="1"/>
  <c r="O1079" i="1"/>
  <c r="M1079" i="1"/>
  <c r="L1079" i="1"/>
  <c r="Q1078" i="1"/>
  <c r="S1078" i="1"/>
  <c r="R1078" i="1"/>
  <c r="N1078" i="1"/>
  <c r="P1078" i="1"/>
  <c r="O1078" i="1"/>
  <c r="M1078" i="1"/>
  <c r="L1078" i="1"/>
  <c r="Q1077" i="1"/>
  <c r="S1077" i="1"/>
  <c r="R1077" i="1"/>
  <c r="N1077" i="1"/>
  <c r="P1077" i="1"/>
  <c r="O1077" i="1"/>
  <c r="M1077" i="1"/>
  <c r="L1077" i="1"/>
  <c r="Q1076" i="1"/>
  <c r="S1076" i="1"/>
  <c r="R1076" i="1"/>
  <c r="N1076" i="1"/>
  <c r="P1076" i="1"/>
  <c r="O1076" i="1"/>
  <c r="M1076" i="1"/>
  <c r="L1076" i="1"/>
  <c r="Q1075" i="1"/>
  <c r="S1075" i="1"/>
  <c r="R1075" i="1"/>
  <c r="N1075" i="1"/>
  <c r="P1075" i="1"/>
  <c r="O1075" i="1"/>
  <c r="M1075" i="1"/>
  <c r="L1075" i="1"/>
  <c r="Q1074" i="1"/>
  <c r="S1074" i="1"/>
  <c r="R1074" i="1"/>
  <c r="N1074" i="1"/>
  <c r="P1074" i="1"/>
  <c r="O1074" i="1"/>
  <c r="M1074" i="1"/>
  <c r="L1074" i="1"/>
  <c r="Q1073" i="1"/>
  <c r="S1073" i="1"/>
  <c r="R1073" i="1"/>
  <c r="N1073" i="1"/>
  <c r="P1073" i="1"/>
  <c r="O1073" i="1"/>
  <c r="M1073" i="1"/>
  <c r="L1073" i="1"/>
  <c r="Q1072" i="1"/>
  <c r="S1072" i="1"/>
  <c r="R1072" i="1"/>
  <c r="N1072" i="1"/>
  <c r="P1072" i="1"/>
  <c r="O1072" i="1"/>
  <c r="M1072" i="1"/>
  <c r="L1072" i="1"/>
  <c r="Q1071" i="1"/>
  <c r="S1071" i="1"/>
  <c r="R1071" i="1"/>
  <c r="N1071" i="1"/>
  <c r="P1071" i="1"/>
  <c r="O1071" i="1"/>
  <c r="M1071" i="1"/>
  <c r="L1071" i="1"/>
  <c r="Q1070" i="1"/>
  <c r="S1070" i="1"/>
  <c r="R1070" i="1"/>
  <c r="N1070" i="1"/>
  <c r="P1070" i="1"/>
  <c r="O1070" i="1"/>
  <c r="M1070" i="1"/>
  <c r="L1070" i="1"/>
  <c r="Q1069" i="1"/>
  <c r="S1069" i="1"/>
  <c r="R1069" i="1"/>
  <c r="N1069" i="1"/>
  <c r="P1069" i="1"/>
  <c r="O1069" i="1"/>
  <c r="M1069" i="1"/>
  <c r="L1069" i="1"/>
  <c r="Q1068" i="1"/>
  <c r="S1068" i="1"/>
  <c r="R1068" i="1"/>
  <c r="N1068" i="1"/>
  <c r="P1068" i="1"/>
  <c r="O1068" i="1"/>
  <c r="M1068" i="1"/>
  <c r="L1068" i="1"/>
  <c r="Q1067" i="1"/>
  <c r="S1067" i="1"/>
  <c r="R1067" i="1"/>
  <c r="N1067" i="1"/>
  <c r="P1067" i="1"/>
  <c r="O1067" i="1"/>
  <c r="M1067" i="1"/>
  <c r="L1067" i="1"/>
  <c r="Q1066" i="1"/>
  <c r="S1066" i="1"/>
  <c r="R1066" i="1"/>
  <c r="N1066" i="1"/>
  <c r="P1066" i="1"/>
  <c r="O1066" i="1"/>
  <c r="M1066" i="1"/>
  <c r="L1066" i="1"/>
  <c r="Q1065" i="1"/>
  <c r="S1065" i="1"/>
  <c r="R1065" i="1"/>
  <c r="N1065" i="1"/>
  <c r="P1065" i="1"/>
  <c r="O1065" i="1"/>
  <c r="M1065" i="1"/>
  <c r="L1065" i="1"/>
  <c r="Q1064" i="1"/>
  <c r="S1064" i="1"/>
  <c r="R1064" i="1"/>
  <c r="N1064" i="1"/>
  <c r="P1064" i="1"/>
  <c r="O1064" i="1"/>
  <c r="M1064" i="1"/>
  <c r="L1064" i="1"/>
  <c r="Q1063" i="1"/>
  <c r="S1063" i="1"/>
  <c r="R1063" i="1"/>
  <c r="N1063" i="1"/>
  <c r="P1063" i="1"/>
  <c r="O1063" i="1"/>
  <c r="M1063" i="1"/>
  <c r="L1063" i="1"/>
  <c r="Q1062" i="1"/>
  <c r="S1062" i="1"/>
  <c r="R1062" i="1"/>
  <c r="N1062" i="1"/>
  <c r="P1062" i="1"/>
  <c r="O1062" i="1"/>
  <c r="M1062" i="1"/>
  <c r="L1062" i="1"/>
  <c r="Q1061" i="1"/>
  <c r="S1061" i="1"/>
  <c r="R1061" i="1"/>
  <c r="N1061" i="1"/>
  <c r="P1061" i="1"/>
  <c r="O1061" i="1"/>
  <c r="M1061" i="1"/>
  <c r="L1061" i="1"/>
  <c r="Q1060" i="1"/>
  <c r="S1060" i="1"/>
  <c r="R1060" i="1"/>
  <c r="N1060" i="1"/>
  <c r="P1060" i="1"/>
  <c r="O1060" i="1"/>
  <c r="M1060" i="1"/>
  <c r="L1060" i="1"/>
  <c r="Q1059" i="1"/>
  <c r="S1059" i="1"/>
  <c r="R1059" i="1"/>
  <c r="N1059" i="1"/>
  <c r="P1059" i="1"/>
  <c r="O1059" i="1"/>
  <c r="M1059" i="1"/>
  <c r="L1059" i="1"/>
  <c r="Q1058" i="1"/>
  <c r="S1058" i="1"/>
  <c r="R1058" i="1"/>
  <c r="N1058" i="1"/>
  <c r="P1058" i="1"/>
  <c r="O1058" i="1"/>
  <c r="M1058" i="1"/>
  <c r="L1058" i="1"/>
  <c r="Q1057" i="1"/>
  <c r="S1057" i="1"/>
  <c r="R1057" i="1"/>
  <c r="N1057" i="1"/>
  <c r="P1057" i="1"/>
  <c r="O1057" i="1"/>
  <c r="M1057" i="1"/>
  <c r="L1057" i="1"/>
  <c r="Q1056" i="1"/>
  <c r="S1056" i="1"/>
  <c r="R1056" i="1"/>
  <c r="N1056" i="1"/>
  <c r="P1056" i="1"/>
  <c r="O1056" i="1"/>
  <c r="M1056" i="1"/>
  <c r="L1056" i="1"/>
  <c r="Q1055" i="1"/>
  <c r="S1055" i="1"/>
  <c r="R1055" i="1"/>
  <c r="N1055" i="1"/>
  <c r="P1055" i="1"/>
  <c r="O1055" i="1"/>
  <c r="M1055" i="1"/>
  <c r="L1055" i="1"/>
  <c r="Q1054" i="1"/>
  <c r="S1054" i="1"/>
  <c r="R1054" i="1"/>
  <c r="N1054" i="1"/>
  <c r="P1054" i="1"/>
  <c r="O1054" i="1"/>
  <c r="M1054" i="1"/>
  <c r="L1054" i="1"/>
  <c r="Q1053" i="1"/>
  <c r="S1053" i="1"/>
  <c r="R1053" i="1"/>
  <c r="N1053" i="1"/>
  <c r="P1053" i="1"/>
  <c r="O1053" i="1"/>
  <c r="M1053" i="1"/>
  <c r="L1053" i="1"/>
  <c r="Q1052" i="1"/>
  <c r="S1052" i="1"/>
  <c r="R1052" i="1"/>
  <c r="N1052" i="1"/>
  <c r="P1052" i="1"/>
  <c r="O1052" i="1"/>
  <c r="M1052" i="1"/>
  <c r="L1052" i="1"/>
  <c r="Q1051" i="1"/>
  <c r="S1051" i="1"/>
  <c r="R1051" i="1"/>
  <c r="N1051" i="1"/>
  <c r="P1051" i="1"/>
  <c r="O1051" i="1"/>
  <c r="M1051" i="1"/>
  <c r="L1051" i="1"/>
  <c r="Q1050" i="1"/>
  <c r="S1050" i="1"/>
  <c r="R1050" i="1"/>
  <c r="N1050" i="1"/>
  <c r="P1050" i="1"/>
  <c r="O1050" i="1"/>
  <c r="M1050" i="1"/>
  <c r="L1050" i="1"/>
  <c r="Q1049" i="1"/>
  <c r="S1049" i="1"/>
  <c r="R1049" i="1"/>
  <c r="N1049" i="1"/>
  <c r="P1049" i="1"/>
  <c r="O1049" i="1"/>
  <c r="M1049" i="1"/>
  <c r="L1049" i="1"/>
  <c r="Q1048" i="1"/>
  <c r="S1048" i="1"/>
  <c r="R1048" i="1"/>
  <c r="N1048" i="1"/>
  <c r="P1048" i="1"/>
  <c r="O1048" i="1"/>
  <c r="M1048" i="1"/>
  <c r="L1048" i="1"/>
  <c r="Q1047" i="1"/>
  <c r="S1047" i="1"/>
  <c r="R1047" i="1"/>
  <c r="N1047" i="1"/>
  <c r="P1047" i="1"/>
  <c r="O1047" i="1"/>
  <c r="M1047" i="1"/>
  <c r="L1047" i="1"/>
  <c r="Q1046" i="1"/>
  <c r="S1046" i="1"/>
  <c r="R1046" i="1"/>
  <c r="N1046" i="1"/>
  <c r="P1046" i="1"/>
  <c r="O1046" i="1"/>
  <c r="M1046" i="1"/>
  <c r="L1046" i="1"/>
  <c r="Q1045" i="1"/>
  <c r="S1045" i="1"/>
  <c r="R1045" i="1"/>
  <c r="N1045" i="1"/>
  <c r="P1045" i="1"/>
  <c r="O1045" i="1"/>
  <c r="M1045" i="1"/>
  <c r="L1045" i="1"/>
  <c r="Q1044" i="1"/>
  <c r="S1044" i="1"/>
  <c r="R1044" i="1"/>
  <c r="N1044" i="1"/>
  <c r="P1044" i="1"/>
  <c r="O1044" i="1"/>
  <c r="M1044" i="1"/>
  <c r="L1044" i="1"/>
  <c r="Q1043" i="1"/>
  <c r="S1043" i="1"/>
  <c r="R1043" i="1"/>
  <c r="N1043" i="1"/>
  <c r="P1043" i="1"/>
  <c r="O1043" i="1"/>
  <c r="M1043" i="1"/>
  <c r="L1043" i="1"/>
  <c r="Q1042" i="1"/>
  <c r="S1042" i="1"/>
  <c r="R1042" i="1"/>
  <c r="N1042" i="1"/>
  <c r="P1042" i="1"/>
  <c r="O1042" i="1"/>
  <c r="M1042" i="1"/>
  <c r="L1042" i="1"/>
  <c r="Q1041" i="1"/>
  <c r="S1041" i="1"/>
  <c r="R1041" i="1"/>
  <c r="N1041" i="1"/>
  <c r="P1041" i="1"/>
  <c r="O1041" i="1"/>
  <c r="M1041" i="1"/>
  <c r="L1041" i="1"/>
  <c r="Q1040" i="1"/>
  <c r="S1040" i="1"/>
  <c r="R1040" i="1"/>
  <c r="N1040" i="1"/>
  <c r="P1040" i="1"/>
  <c r="O1040" i="1"/>
  <c r="M1040" i="1"/>
  <c r="L1040" i="1"/>
  <c r="Q1039" i="1"/>
  <c r="S1039" i="1"/>
  <c r="R1039" i="1"/>
  <c r="N1039" i="1"/>
  <c r="P1039" i="1"/>
  <c r="O1039" i="1"/>
  <c r="M1039" i="1"/>
  <c r="L1039" i="1"/>
  <c r="Q1038" i="1"/>
  <c r="S1038" i="1"/>
  <c r="R1038" i="1"/>
  <c r="N1038" i="1"/>
  <c r="P1038" i="1"/>
  <c r="O1038" i="1"/>
  <c r="M1038" i="1"/>
  <c r="L1038" i="1"/>
  <c r="Q1037" i="1"/>
  <c r="S1037" i="1"/>
  <c r="R1037" i="1"/>
  <c r="N1037" i="1"/>
  <c r="P1037" i="1"/>
  <c r="O1037" i="1"/>
  <c r="M1037" i="1"/>
  <c r="L1037" i="1"/>
  <c r="Q1036" i="1"/>
  <c r="S1036" i="1"/>
  <c r="R1036" i="1"/>
  <c r="N1036" i="1"/>
  <c r="P1036" i="1"/>
  <c r="O1036" i="1"/>
  <c r="M1036" i="1"/>
  <c r="L1036" i="1"/>
  <c r="Q1035" i="1"/>
  <c r="S1035" i="1"/>
  <c r="R1035" i="1"/>
  <c r="N1035" i="1"/>
  <c r="P1035" i="1"/>
  <c r="O1035" i="1"/>
  <c r="M1035" i="1"/>
  <c r="L1035" i="1"/>
  <c r="Q1034" i="1"/>
  <c r="S1034" i="1"/>
  <c r="R1034" i="1"/>
  <c r="N1034" i="1"/>
  <c r="P1034" i="1"/>
  <c r="O1034" i="1"/>
  <c r="M1034" i="1"/>
  <c r="L1034" i="1"/>
  <c r="Q1033" i="1"/>
  <c r="S1033" i="1"/>
  <c r="R1033" i="1"/>
  <c r="N1033" i="1"/>
  <c r="P1033" i="1"/>
  <c r="O1033" i="1"/>
  <c r="M1033" i="1"/>
  <c r="L1033" i="1"/>
  <c r="Q1032" i="1"/>
  <c r="S1032" i="1"/>
  <c r="R1032" i="1"/>
  <c r="N1032" i="1"/>
  <c r="P1032" i="1"/>
  <c r="O1032" i="1"/>
  <c r="M1032" i="1"/>
  <c r="L1032" i="1"/>
  <c r="Q1031" i="1"/>
  <c r="S1031" i="1"/>
  <c r="R1031" i="1"/>
  <c r="N1031" i="1"/>
  <c r="P1031" i="1"/>
  <c r="O1031" i="1"/>
  <c r="M1031" i="1"/>
  <c r="L1031" i="1"/>
  <c r="Q1030" i="1"/>
  <c r="S1030" i="1"/>
  <c r="R1030" i="1"/>
  <c r="N1030" i="1"/>
  <c r="P1030" i="1"/>
  <c r="O1030" i="1"/>
  <c r="M1030" i="1"/>
  <c r="L1030" i="1"/>
  <c r="Q1029" i="1"/>
  <c r="S1029" i="1"/>
  <c r="R1029" i="1"/>
  <c r="N1029" i="1"/>
  <c r="P1029" i="1"/>
  <c r="O1029" i="1"/>
  <c r="M1029" i="1"/>
  <c r="L1029" i="1"/>
  <c r="Q1028" i="1"/>
  <c r="S1028" i="1"/>
  <c r="R1028" i="1"/>
  <c r="N1028" i="1"/>
  <c r="P1028" i="1"/>
  <c r="O1028" i="1"/>
  <c r="M1028" i="1"/>
  <c r="L1028" i="1"/>
  <c r="Q1027" i="1"/>
  <c r="S1027" i="1"/>
  <c r="R1027" i="1"/>
  <c r="N1027" i="1"/>
  <c r="P1027" i="1"/>
  <c r="O1027" i="1"/>
  <c r="M1027" i="1"/>
  <c r="L1027" i="1"/>
  <c r="Q1026" i="1"/>
  <c r="S1026" i="1"/>
  <c r="R1026" i="1"/>
  <c r="N1026" i="1"/>
  <c r="P1026" i="1"/>
  <c r="O1026" i="1"/>
  <c r="M1026" i="1"/>
  <c r="L1026" i="1"/>
  <c r="Q1025" i="1"/>
  <c r="S1025" i="1"/>
  <c r="R1025" i="1"/>
  <c r="N1025" i="1"/>
  <c r="AX18" i="1" s="1"/>
  <c r="P1025" i="1"/>
  <c r="O1025" i="1"/>
  <c r="M1025" i="1"/>
  <c r="L1025" i="1"/>
  <c r="Q1024" i="1"/>
  <c r="S1024" i="1"/>
  <c r="R1024" i="1"/>
  <c r="N1024" i="1"/>
  <c r="P1024" i="1"/>
  <c r="O1024" i="1"/>
  <c r="M1024" i="1"/>
  <c r="L1024" i="1"/>
  <c r="Q1023" i="1"/>
  <c r="S1023" i="1"/>
  <c r="R1023" i="1"/>
  <c r="N1023" i="1"/>
  <c r="P1023" i="1"/>
  <c r="O1023" i="1"/>
  <c r="M1023" i="1"/>
  <c r="L1023" i="1"/>
  <c r="Q1022" i="1"/>
  <c r="S1022" i="1"/>
  <c r="R1022" i="1"/>
  <c r="N1022" i="1"/>
  <c r="P1022" i="1"/>
  <c r="O1022" i="1"/>
  <c r="M1022" i="1"/>
  <c r="L1022" i="1"/>
  <c r="Q1021" i="1"/>
  <c r="S1021" i="1"/>
  <c r="R1021" i="1"/>
  <c r="N1021" i="1"/>
  <c r="P1021" i="1"/>
  <c r="O1021" i="1"/>
  <c r="M1021" i="1"/>
  <c r="L1021" i="1"/>
  <c r="Q1020" i="1"/>
  <c r="S1020" i="1"/>
  <c r="R1020" i="1"/>
  <c r="N1020" i="1"/>
  <c r="P1020" i="1"/>
  <c r="O1020" i="1"/>
  <c r="M1020" i="1"/>
  <c r="L1020" i="1"/>
  <c r="Q1017" i="1"/>
  <c r="S1017" i="1"/>
  <c r="R1017" i="1"/>
  <c r="P1017" i="1"/>
  <c r="O1017" i="1"/>
  <c r="AY18" i="1" s="1"/>
  <c r="M1017" i="1"/>
  <c r="AW18" i="1" s="1"/>
  <c r="L1017" i="1"/>
  <c r="AZ20" i="1" l="1"/>
  <c r="AY20" i="1"/>
  <c r="AX21" i="1" s="1"/>
  <c r="AY21" i="1" s="1"/>
  <c r="AX20" i="1"/>
  <c r="AX22" i="1" s="1"/>
  <c r="AY22" i="1" s="1"/>
  <c r="AZ18" i="1"/>
  <c r="AV18" i="1"/>
  <c r="AI6" i="1"/>
  <c r="AH6" i="1"/>
  <c r="O6" i="1" l="1"/>
  <c r="N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Z636" i="1"/>
  <c r="Z637" i="1"/>
  <c r="Z638" i="1"/>
  <c r="Z639"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668" i="1"/>
  <c r="Z669" i="1"/>
  <c r="Z670" i="1"/>
  <c r="Z671" i="1"/>
  <c r="Z672" i="1"/>
  <c r="Z673" i="1"/>
  <c r="Z674" i="1"/>
  <c r="Z675" i="1"/>
  <c r="Z676" i="1"/>
  <c r="Z677" i="1"/>
  <c r="Z678" i="1"/>
  <c r="Z679" i="1"/>
  <c r="Z680" i="1"/>
  <c r="Z681" i="1"/>
  <c r="Z682" i="1"/>
  <c r="Z683" i="1"/>
  <c r="Z684" i="1"/>
  <c r="Z685" i="1"/>
  <c r="Z686" i="1"/>
  <c r="Z687" i="1"/>
  <c r="Z688" i="1"/>
  <c r="Z689" i="1"/>
  <c r="Z690" i="1"/>
  <c r="Z691" i="1"/>
  <c r="Z692" i="1"/>
  <c r="Z693" i="1"/>
  <c r="Z694" i="1"/>
  <c r="Z695" i="1"/>
  <c r="Z696" i="1"/>
  <c r="Z697" i="1"/>
  <c r="Z698" i="1"/>
  <c r="Z699" i="1"/>
  <c r="Z700" i="1"/>
  <c r="Z701" i="1"/>
  <c r="Z702" i="1"/>
  <c r="Z703" i="1"/>
  <c r="Z704" i="1"/>
  <c r="Z705" i="1"/>
  <c r="Z706" i="1"/>
  <c r="Z707" i="1"/>
  <c r="Z708" i="1"/>
  <c r="Z709" i="1"/>
  <c r="Z710" i="1"/>
  <c r="Z711" i="1"/>
  <c r="Z712" i="1"/>
  <c r="Z713" i="1"/>
  <c r="Z714" i="1"/>
  <c r="Z715" i="1"/>
  <c r="Z716" i="1"/>
  <c r="Z717" i="1"/>
  <c r="Z718" i="1"/>
  <c r="Z719" i="1"/>
  <c r="Z720" i="1"/>
  <c r="Z721" i="1"/>
  <c r="Z722" i="1"/>
  <c r="Z723" i="1"/>
  <c r="Z724" i="1"/>
  <c r="Z725" i="1"/>
  <c r="Z726" i="1"/>
  <c r="Z727" i="1"/>
  <c r="Z728" i="1"/>
  <c r="Z729" i="1"/>
  <c r="Z730" i="1"/>
  <c r="Z731" i="1"/>
  <c r="Z732" i="1"/>
  <c r="Z733" i="1"/>
  <c r="Z734" i="1"/>
  <c r="Z735" i="1"/>
  <c r="Z736" i="1"/>
  <c r="Z737" i="1"/>
  <c r="Z738" i="1"/>
  <c r="Z739" i="1"/>
  <c r="Z740" i="1"/>
  <c r="Z741" i="1"/>
  <c r="Z742" i="1"/>
  <c r="Z743" i="1"/>
  <c r="Z744" i="1"/>
  <c r="Z745" i="1"/>
  <c r="Z746" i="1"/>
  <c r="Z747" i="1"/>
  <c r="Z748" i="1"/>
  <c r="Z749" i="1"/>
  <c r="Z750" i="1"/>
  <c r="Z751" i="1"/>
  <c r="Z752" i="1"/>
  <c r="Z753" i="1"/>
  <c r="Z754" i="1"/>
  <c r="Z755" i="1"/>
  <c r="Z756" i="1"/>
  <c r="Z757" i="1"/>
  <c r="Z758" i="1"/>
  <c r="Z759" i="1"/>
  <c r="Z760" i="1"/>
  <c r="Z761" i="1"/>
  <c r="Z762" i="1"/>
  <c r="Z763" i="1"/>
  <c r="Z764" i="1"/>
  <c r="Z765" i="1"/>
  <c r="Z766" i="1"/>
  <c r="Z767" i="1"/>
  <c r="Z768" i="1"/>
  <c r="Z769" i="1"/>
  <c r="Z770" i="1"/>
  <c r="Z771" i="1"/>
  <c r="Z772" i="1"/>
  <c r="Z773" i="1"/>
  <c r="Z774" i="1"/>
  <c r="Z775" i="1"/>
  <c r="Z776" i="1"/>
  <c r="Z777" i="1"/>
  <c r="Z778" i="1"/>
  <c r="Z779" i="1"/>
  <c r="Z780" i="1"/>
  <c r="Z781" i="1"/>
  <c r="Z782" i="1"/>
  <c r="Z783" i="1"/>
  <c r="Z784" i="1"/>
  <c r="Z785" i="1"/>
  <c r="Z786" i="1"/>
  <c r="Z787" i="1"/>
  <c r="Z788" i="1"/>
  <c r="Z789" i="1"/>
  <c r="Z790" i="1"/>
  <c r="Z791" i="1"/>
  <c r="Z792" i="1"/>
  <c r="Z793" i="1"/>
  <c r="Z794" i="1"/>
  <c r="Z795" i="1"/>
  <c r="Z796" i="1"/>
  <c r="Z797" i="1"/>
  <c r="Z798" i="1"/>
  <c r="Z799" i="1"/>
  <c r="Z800" i="1"/>
  <c r="Z801" i="1"/>
  <c r="Z802" i="1"/>
  <c r="Z803" i="1"/>
  <c r="Z804" i="1"/>
  <c r="Z805" i="1"/>
  <c r="Z806" i="1"/>
  <c r="Z807" i="1"/>
  <c r="Z808" i="1"/>
  <c r="Z809" i="1"/>
  <c r="Z810" i="1"/>
  <c r="Z811" i="1"/>
  <c r="Z812" i="1"/>
  <c r="Z813" i="1"/>
  <c r="Z814" i="1"/>
  <c r="Z815" i="1"/>
  <c r="Z816" i="1"/>
  <c r="Z817" i="1"/>
  <c r="Z818" i="1"/>
  <c r="Z819" i="1"/>
  <c r="Z820" i="1"/>
  <c r="Z821" i="1"/>
  <c r="Z822" i="1"/>
  <c r="Z823" i="1"/>
  <c r="Z824" i="1"/>
  <c r="Z825" i="1"/>
  <c r="Z826" i="1"/>
  <c r="Z827" i="1"/>
  <c r="Z828" i="1"/>
  <c r="Z829" i="1"/>
  <c r="Z830" i="1"/>
  <c r="Z831" i="1"/>
  <c r="Z832" i="1"/>
  <c r="Z833" i="1"/>
  <c r="Z834" i="1"/>
  <c r="Z835" i="1"/>
  <c r="Z836" i="1"/>
  <c r="Z837" i="1"/>
  <c r="Z838" i="1"/>
  <c r="Z839" i="1"/>
  <c r="Z840" i="1"/>
  <c r="Z841" i="1"/>
  <c r="Z842" i="1"/>
  <c r="Z843" i="1"/>
  <c r="Z844" i="1"/>
  <c r="Z845" i="1"/>
  <c r="Z846" i="1"/>
  <c r="Z847" i="1"/>
  <c r="Z848" i="1"/>
  <c r="Z849" i="1"/>
  <c r="Z850" i="1"/>
  <c r="Z851" i="1"/>
  <c r="Z852" i="1"/>
  <c r="Z853" i="1"/>
  <c r="Z854" i="1"/>
  <c r="Z855" i="1"/>
  <c r="Z856" i="1"/>
  <c r="Z857" i="1"/>
  <c r="Z858" i="1"/>
  <c r="Z859" i="1"/>
  <c r="Z860" i="1"/>
  <c r="Z861" i="1"/>
  <c r="Z862" i="1"/>
  <c r="Z863" i="1"/>
  <c r="Z864" i="1"/>
  <c r="Z865" i="1"/>
  <c r="Z866" i="1"/>
  <c r="Z867" i="1"/>
  <c r="Z868" i="1"/>
  <c r="Z869" i="1"/>
  <c r="Z870" i="1"/>
  <c r="Z871" i="1"/>
  <c r="Z872" i="1"/>
  <c r="Z873" i="1"/>
  <c r="Z874" i="1"/>
  <c r="Z875" i="1"/>
  <c r="Z876" i="1"/>
  <c r="Z877" i="1"/>
  <c r="Z878" i="1"/>
  <c r="Z879" i="1"/>
  <c r="Z880" i="1"/>
  <c r="Z881" i="1"/>
  <c r="Z882" i="1"/>
  <c r="Z883" i="1"/>
  <c r="Z884" i="1"/>
  <c r="Z885" i="1"/>
  <c r="Z886" i="1"/>
  <c r="Z887" i="1"/>
  <c r="Z888" i="1"/>
  <c r="Z889" i="1"/>
  <c r="Z890" i="1"/>
  <c r="Z891" i="1"/>
  <c r="Z892" i="1"/>
  <c r="Z893" i="1"/>
  <c r="Z894" i="1"/>
  <c r="Z895" i="1"/>
  <c r="Z896" i="1"/>
  <c r="Z897" i="1"/>
  <c r="Z898" i="1"/>
  <c r="Z899" i="1"/>
  <c r="Z900" i="1"/>
  <c r="Z901" i="1"/>
  <c r="Z902" i="1"/>
  <c r="Z903" i="1"/>
  <c r="Z904" i="1"/>
  <c r="Z905" i="1"/>
  <c r="Z906" i="1"/>
  <c r="Z907" i="1"/>
  <c r="Z908" i="1"/>
  <c r="Z909" i="1"/>
  <c r="Z910" i="1"/>
  <c r="Z911" i="1"/>
  <c r="Z912" i="1"/>
  <c r="Z913" i="1"/>
  <c r="Z914" i="1"/>
  <c r="Z915" i="1"/>
  <c r="Z916" i="1"/>
  <c r="Z917" i="1"/>
  <c r="Z918" i="1"/>
  <c r="Z919" i="1"/>
  <c r="Z920" i="1"/>
  <c r="Z921" i="1"/>
  <c r="Z922" i="1"/>
  <c r="Z923" i="1"/>
  <c r="Z924" i="1"/>
  <c r="Z925" i="1"/>
  <c r="Z926" i="1"/>
  <c r="Z927" i="1"/>
  <c r="Z928" i="1"/>
  <c r="Z929" i="1"/>
  <c r="Z930" i="1"/>
  <c r="Z931" i="1"/>
  <c r="Z932" i="1"/>
  <c r="Z933" i="1"/>
  <c r="Z934" i="1"/>
  <c r="Z935" i="1"/>
  <c r="Z936" i="1"/>
  <c r="Z937" i="1"/>
  <c r="Z938" i="1"/>
  <c r="Z939" i="1"/>
  <c r="Z940" i="1"/>
  <c r="Z941" i="1"/>
  <c r="Z942" i="1"/>
  <c r="Z943" i="1"/>
  <c r="Z944" i="1"/>
  <c r="Z945" i="1"/>
  <c r="Z946" i="1"/>
  <c r="Z947" i="1"/>
  <c r="Z948" i="1"/>
  <c r="Z949" i="1"/>
  <c r="Z950" i="1"/>
  <c r="Z951" i="1"/>
  <c r="Z952" i="1"/>
  <c r="Z953" i="1"/>
  <c r="Z954" i="1"/>
  <c r="Z955" i="1"/>
  <c r="Z956" i="1"/>
  <c r="Z957" i="1"/>
  <c r="Z958" i="1"/>
  <c r="Z959" i="1"/>
  <c r="Z960" i="1"/>
  <c r="Z961" i="1"/>
  <c r="Z962" i="1"/>
  <c r="Z963" i="1"/>
  <c r="Z964" i="1"/>
  <c r="Z965" i="1"/>
  <c r="Z966" i="1"/>
  <c r="Z967" i="1"/>
  <c r="Z968" i="1"/>
  <c r="Z969" i="1"/>
  <c r="Z970" i="1"/>
  <c r="Z971" i="1"/>
  <c r="Z972" i="1"/>
  <c r="Z973" i="1"/>
  <c r="Z974" i="1"/>
  <c r="Z975"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Y506" i="1"/>
  <c r="Y507" i="1"/>
  <c r="Y508" i="1"/>
  <c r="Y509" i="1"/>
  <c r="Y510" i="1"/>
  <c r="Y511" i="1"/>
  <c r="Y512" i="1"/>
  <c r="Y513" i="1"/>
  <c r="Y514" i="1"/>
  <c r="Y515" i="1"/>
  <c r="Y516" i="1"/>
  <c r="Y517" i="1"/>
  <c r="Y518" i="1"/>
  <c r="Y519" i="1"/>
  <c r="Y520" i="1"/>
  <c r="Y521" i="1"/>
  <c r="Y522" i="1"/>
  <c r="Y523" i="1"/>
  <c r="Y524" i="1"/>
  <c r="Y525" i="1"/>
  <c r="Y526" i="1"/>
  <c r="Y527" i="1"/>
  <c r="Y528" i="1"/>
  <c r="Y529" i="1"/>
  <c r="Y530" i="1"/>
  <c r="Y531" i="1"/>
  <c r="Y532" i="1"/>
  <c r="Y533" i="1"/>
  <c r="Y534" i="1"/>
  <c r="Y535" i="1"/>
  <c r="Y536" i="1"/>
  <c r="Y537" i="1"/>
  <c r="Y538" i="1"/>
  <c r="Y539" i="1"/>
  <c r="Y540" i="1"/>
  <c r="Y541" i="1"/>
  <c r="Y542" i="1"/>
  <c r="Y543" i="1"/>
  <c r="Y544" i="1"/>
  <c r="Y545" i="1"/>
  <c r="Y546" i="1"/>
  <c r="Y547" i="1"/>
  <c r="Y548" i="1"/>
  <c r="Y549" i="1"/>
  <c r="Y550" i="1"/>
  <c r="Y551" i="1"/>
  <c r="Y552" i="1"/>
  <c r="Y553" i="1"/>
  <c r="Y554" i="1"/>
  <c r="Y555" i="1"/>
  <c r="Y556" i="1"/>
  <c r="Y557" i="1"/>
  <c r="Y558" i="1"/>
  <c r="Y559" i="1"/>
  <c r="Y560" i="1"/>
  <c r="Y561" i="1"/>
  <c r="Y562" i="1"/>
  <c r="Y563" i="1"/>
  <c r="Y564" i="1"/>
  <c r="Y565" i="1"/>
  <c r="Y566" i="1"/>
  <c r="Y567" i="1"/>
  <c r="Y568" i="1"/>
  <c r="Y569" i="1"/>
  <c r="Y570" i="1"/>
  <c r="Y571" i="1"/>
  <c r="Y572" i="1"/>
  <c r="Y573" i="1"/>
  <c r="Y574" i="1"/>
  <c r="Y575" i="1"/>
  <c r="Y576" i="1"/>
  <c r="Y577" i="1"/>
  <c r="Y578" i="1"/>
  <c r="Y579" i="1"/>
  <c r="Y580" i="1"/>
  <c r="Y581" i="1"/>
  <c r="Y582" i="1"/>
  <c r="Y583" i="1"/>
  <c r="Y584" i="1"/>
  <c r="Y585" i="1"/>
  <c r="Y586" i="1"/>
  <c r="Y587" i="1"/>
  <c r="Y588" i="1"/>
  <c r="Y589" i="1"/>
  <c r="Y590" i="1"/>
  <c r="Y591" i="1"/>
  <c r="Y592" i="1"/>
  <c r="Y593" i="1"/>
  <c r="Y594" i="1"/>
  <c r="Y595" i="1"/>
  <c r="Y596" i="1"/>
  <c r="Y597" i="1"/>
  <c r="Y598" i="1"/>
  <c r="Y599" i="1"/>
  <c r="Y600" i="1"/>
  <c r="Y601" i="1"/>
  <c r="Y602" i="1"/>
  <c r="Y603" i="1"/>
  <c r="Y604" i="1"/>
  <c r="Y605" i="1"/>
  <c r="Y606" i="1"/>
  <c r="Y607" i="1"/>
  <c r="Y608" i="1"/>
  <c r="Y609" i="1"/>
  <c r="Y610" i="1"/>
  <c r="Y611" i="1"/>
  <c r="Y612" i="1"/>
  <c r="Y613" i="1"/>
  <c r="Y614" i="1"/>
  <c r="Y615" i="1"/>
  <c r="Y616" i="1"/>
  <c r="Y617" i="1"/>
  <c r="Y618" i="1"/>
  <c r="Y619" i="1"/>
  <c r="Y620" i="1"/>
  <c r="Y621" i="1"/>
  <c r="Y622" i="1"/>
  <c r="Y623" i="1"/>
  <c r="Y624" i="1"/>
  <c r="Y625" i="1"/>
  <c r="Y626" i="1"/>
  <c r="Y627" i="1"/>
  <c r="Y628" i="1"/>
  <c r="Y629" i="1"/>
  <c r="Y630" i="1"/>
  <c r="Y631" i="1"/>
  <c r="Y632" i="1"/>
  <c r="Y633" i="1"/>
  <c r="Y634" i="1"/>
  <c r="Y635" i="1"/>
  <c r="Y636" i="1"/>
  <c r="Y637" i="1"/>
  <c r="Y638" i="1"/>
  <c r="Y639" i="1"/>
  <c r="Y640" i="1"/>
  <c r="Y641" i="1"/>
  <c r="Y642" i="1"/>
  <c r="Y643" i="1"/>
  <c r="Y644" i="1"/>
  <c r="Y645" i="1"/>
  <c r="Y646" i="1"/>
  <c r="Y647" i="1"/>
  <c r="Y648" i="1"/>
  <c r="Y649" i="1"/>
  <c r="Y650" i="1"/>
  <c r="Y651" i="1"/>
  <c r="Y652" i="1"/>
  <c r="Y653" i="1"/>
  <c r="Y654" i="1"/>
  <c r="Y655" i="1"/>
  <c r="Y656" i="1"/>
  <c r="Y657" i="1"/>
  <c r="Y658" i="1"/>
  <c r="Y659" i="1"/>
  <c r="Y660" i="1"/>
  <c r="Y661" i="1"/>
  <c r="Y662" i="1"/>
  <c r="Y663" i="1"/>
  <c r="Y664" i="1"/>
  <c r="Y665" i="1"/>
  <c r="Y666" i="1"/>
  <c r="Y667" i="1"/>
  <c r="Y668" i="1"/>
  <c r="Y669" i="1"/>
  <c r="Y670" i="1"/>
  <c r="Y671" i="1"/>
  <c r="Y672" i="1"/>
  <c r="Y673" i="1"/>
  <c r="Y674" i="1"/>
  <c r="Y675" i="1"/>
  <c r="Y676" i="1"/>
  <c r="Y677" i="1"/>
  <c r="Y678" i="1"/>
  <c r="Y679" i="1"/>
  <c r="Y680" i="1"/>
  <c r="Y681" i="1"/>
  <c r="Y682" i="1"/>
  <c r="Y683" i="1"/>
  <c r="Y684" i="1"/>
  <c r="Y685" i="1"/>
  <c r="Y686" i="1"/>
  <c r="Y687" i="1"/>
  <c r="Y688" i="1"/>
  <c r="Y689" i="1"/>
  <c r="Y690" i="1"/>
  <c r="Y691" i="1"/>
  <c r="Y692" i="1"/>
  <c r="Y693" i="1"/>
  <c r="Y694" i="1"/>
  <c r="Y695" i="1"/>
  <c r="Y696" i="1"/>
  <c r="Y697" i="1"/>
  <c r="Y698" i="1"/>
  <c r="Y699" i="1"/>
  <c r="Y700" i="1"/>
  <c r="Y701" i="1"/>
  <c r="Y702" i="1"/>
  <c r="Y703" i="1"/>
  <c r="Y704" i="1"/>
  <c r="Y705" i="1"/>
  <c r="Y706" i="1"/>
  <c r="Y707" i="1"/>
  <c r="Y708" i="1"/>
  <c r="Y709" i="1"/>
  <c r="Y710" i="1"/>
  <c r="Y711" i="1"/>
  <c r="Y712" i="1"/>
  <c r="Y713" i="1"/>
  <c r="Y714" i="1"/>
  <c r="Y715" i="1"/>
  <c r="Y716" i="1"/>
  <c r="Y717" i="1"/>
  <c r="Y718" i="1"/>
  <c r="Y719" i="1"/>
  <c r="Y720" i="1"/>
  <c r="Y721" i="1"/>
  <c r="Y722" i="1"/>
  <c r="Y723" i="1"/>
  <c r="Y724" i="1"/>
  <c r="Y725" i="1"/>
  <c r="Y726" i="1"/>
  <c r="Y727" i="1"/>
  <c r="Y728" i="1"/>
  <c r="Y729" i="1"/>
  <c r="Y730" i="1"/>
  <c r="Y731" i="1"/>
  <c r="Y732" i="1"/>
  <c r="Y733" i="1"/>
  <c r="Y734" i="1"/>
  <c r="Y735" i="1"/>
  <c r="Y736" i="1"/>
  <c r="Y737" i="1"/>
  <c r="Y738" i="1"/>
  <c r="Y739" i="1"/>
  <c r="Y740" i="1"/>
  <c r="Y741" i="1"/>
  <c r="Y742" i="1"/>
  <c r="Y743" i="1"/>
  <c r="Y744" i="1"/>
  <c r="Y745" i="1"/>
  <c r="Y746" i="1"/>
  <c r="Y747" i="1"/>
  <c r="Y748" i="1"/>
  <c r="Y749" i="1"/>
  <c r="Y750" i="1"/>
  <c r="Y751" i="1"/>
  <c r="Y752" i="1"/>
  <c r="Y753" i="1"/>
  <c r="Y754" i="1"/>
  <c r="Y755" i="1"/>
  <c r="Y756" i="1"/>
  <c r="Y757" i="1"/>
  <c r="Y758" i="1"/>
  <c r="Y759" i="1"/>
  <c r="Y760" i="1"/>
  <c r="Y761" i="1"/>
  <c r="Y762" i="1"/>
  <c r="Y763" i="1"/>
  <c r="Y764" i="1"/>
  <c r="Y765" i="1"/>
  <c r="Y766" i="1"/>
  <c r="Y767" i="1"/>
  <c r="Y768" i="1"/>
  <c r="Y769" i="1"/>
  <c r="Y770" i="1"/>
  <c r="Y771" i="1"/>
  <c r="Y772" i="1"/>
  <c r="Y773" i="1"/>
  <c r="Y774" i="1"/>
  <c r="Y775" i="1"/>
  <c r="Y776" i="1"/>
  <c r="Y777" i="1"/>
  <c r="Y778" i="1"/>
  <c r="Y779" i="1"/>
  <c r="Y780" i="1"/>
  <c r="Y781" i="1"/>
  <c r="Y782" i="1"/>
  <c r="Y783" i="1"/>
  <c r="Y784" i="1"/>
  <c r="Y785" i="1"/>
  <c r="Y786" i="1"/>
  <c r="Y787" i="1"/>
  <c r="Y788" i="1"/>
  <c r="Y789" i="1"/>
  <c r="Y790" i="1"/>
  <c r="Y791" i="1"/>
  <c r="Y792" i="1"/>
  <c r="Y793" i="1"/>
  <c r="Y794" i="1"/>
  <c r="Y795" i="1"/>
  <c r="Y796" i="1"/>
  <c r="Y797" i="1"/>
  <c r="Y798" i="1"/>
  <c r="Y799" i="1"/>
  <c r="Y800" i="1"/>
  <c r="Y801" i="1"/>
  <c r="Y802" i="1"/>
  <c r="Y803" i="1"/>
  <c r="Y804" i="1"/>
  <c r="Y805" i="1"/>
  <c r="Y806" i="1"/>
  <c r="Y807" i="1"/>
  <c r="Y808" i="1"/>
  <c r="Y809" i="1"/>
  <c r="Y810" i="1"/>
  <c r="Y811" i="1"/>
  <c r="Y812" i="1"/>
  <c r="Y813" i="1"/>
  <c r="Y814" i="1"/>
  <c r="Y815" i="1"/>
  <c r="Y816" i="1"/>
  <c r="Y817" i="1"/>
  <c r="Y818" i="1"/>
  <c r="Y819" i="1"/>
  <c r="Y820" i="1"/>
  <c r="Y821" i="1"/>
  <c r="Y822" i="1"/>
  <c r="Y823" i="1"/>
  <c r="Y824" i="1"/>
  <c r="Y825" i="1"/>
  <c r="Y826" i="1"/>
  <c r="Y827" i="1"/>
  <c r="Y828" i="1"/>
  <c r="Y829" i="1"/>
  <c r="Y830" i="1"/>
  <c r="Y831" i="1"/>
  <c r="Y832" i="1"/>
  <c r="Y833" i="1"/>
  <c r="Y834" i="1"/>
  <c r="Y835" i="1"/>
  <c r="Y836" i="1"/>
  <c r="Y837" i="1"/>
  <c r="Y838" i="1"/>
  <c r="Y839" i="1"/>
  <c r="Y840" i="1"/>
  <c r="Y841" i="1"/>
  <c r="Y842" i="1"/>
  <c r="Y843" i="1"/>
  <c r="Y844" i="1"/>
  <c r="Y845" i="1"/>
  <c r="Y846" i="1"/>
  <c r="Y847" i="1"/>
  <c r="Y848" i="1"/>
  <c r="Y849" i="1"/>
  <c r="Y850" i="1"/>
  <c r="Y851" i="1"/>
  <c r="Y852" i="1"/>
  <c r="Y853" i="1"/>
  <c r="Y854" i="1"/>
  <c r="Y855" i="1"/>
  <c r="Y856" i="1"/>
  <c r="Y857" i="1"/>
  <c r="Y858" i="1"/>
  <c r="Y859" i="1"/>
  <c r="Y860" i="1"/>
  <c r="Y861" i="1"/>
  <c r="Y862" i="1"/>
  <c r="Y863" i="1"/>
  <c r="Y864" i="1"/>
  <c r="Y865" i="1"/>
  <c r="Y866" i="1"/>
  <c r="Y867" i="1"/>
  <c r="Y868" i="1"/>
  <c r="Y869" i="1"/>
  <c r="Y870" i="1"/>
  <c r="Y871" i="1"/>
  <c r="Y872" i="1"/>
  <c r="Y873" i="1"/>
  <c r="Y874" i="1"/>
  <c r="Y875" i="1"/>
  <c r="Y876" i="1"/>
  <c r="Y877" i="1"/>
  <c r="Y878" i="1"/>
  <c r="Y879" i="1"/>
  <c r="Y880" i="1"/>
  <c r="Y881" i="1"/>
  <c r="Y882" i="1"/>
  <c r="Y883" i="1"/>
  <c r="Y884" i="1"/>
  <c r="Y885" i="1"/>
  <c r="Y886" i="1"/>
  <c r="Y887" i="1"/>
  <c r="Y888" i="1"/>
  <c r="Y889" i="1"/>
  <c r="Y890" i="1"/>
  <c r="Y891" i="1"/>
  <c r="Y892" i="1"/>
  <c r="Y893" i="1"/>
  <c r="Y894" i="1"/>
  <c r="Y895" i="1"/>
  <c r="Y896" i="1"/>
  <c r="Y897" i="1"/>
  <c r="Y898" i="1"/>
  <c r="Y899" i="1"/>
  <c r="Y900" i="1"/>
  <c r="Y901" i="1"/>
  <c r="Y902" i="1"/>
  <c r="Y903" i="1"/>
  <c r="Y904" i="1"/>
  <c r="Y905" i="1"/>
  <c r="Y906" i="1"/>
  <c r="Y907" i="1"/>
  <c r="Y908" i="1"/>
  <c r="Y909" i="1"/>
  <c r="Y910" i="1"/>
  <c r="Y911" i="1"/>
  <c r="Y912" i="1"/>
  <c r="Y913" i="1"/>
  <c r="Y914" i="1"/>
  <c r="Y915" i="1"/>
  <c r="Y916" i="1"/>
  <c r="Y917" i="1"/>
  <c r="Y918" i="1"/>
  <c r="Y919" i="1"/>
  <c r="Y920" i="1"/>
  <c r="Y921" i="1"/>
  <c r="Y922" i="1"/>
  <c r="Y923" i="1"/>
  <c r="Y924" i="1"/>
  <c r="Y925" i="1"/>
  <c r="Y926" i="1"/>
  <c r="Y927" i="1"/>
  <c r="Y928" i="1"/>
  <c r="Y929" i="1"/>
  <c r="Y930" i="1"/>
  <c r="Y931" i="1"/>
  <c r="Y932" i="1"/>
  <c r="Y933" i="1"/>
  <c r="Y934" i="1"/>
  <c r="Y935" i="1"/>
  <c r="Y936" i="1"/>
  <c r="Y937" i="1"/>
  <c r="Y938" i="1"/>
  <c r="Y939" i="1"/>
  <c r="Y940" i="1"/>
  <c r="Y941" i="1"/>
  <c r="Y942" i="1"/>
  <c r="Y943" i="1"/>
  <c r="Y944" i="1"/>
  <c r="Y945" i="1"/>
  <c r="Y946" i="1"/>
  <c r="Y947" i="1"/>
  <c r="Y948" i="1"/>
  <c r="Y949" i="1"/>
  <c r="Y950" i="1"/>
  <c r="Y951" i="1"/>
  <c r="Y952" i="1"/>
  <c r="Y953" i="1"/>
  <c r="Y954" i="1"/>
  <c r="Y955" i="1"/>
  <c r="Y956" i="1"/>
  <c r="Y957" i="1"/>
  <c r="Y958" i="1"/>
  <c r="Y959" i="1"/>
  <c r="Y960" i="1"/>
  <c r="Y961" i="1"/>
  <c r="Y962" i="1"/>
  <c r="Y963" i="1"/>
  <c r="Y964" i="1"/>
  <c r="Y965" i="1"/>
  <c r="Y966" i="1"/>
  <c r="Y967" i="1"/>
  <c r="Y968" i="1"/>
  <c r="Y969" i="1"/>
  <c r="Y970" i="1"/>
  <c r="Y971" i="1"/>
  <c r="Y972" i="1"/>
  <c r="Y973" i="1"/>
  <c r="Y974" i="1"/>
  <c r="Y975" i="1"/>
  <c r="Y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0"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0" i="1"/>
  <c r="X971" i="1"/>
  <c r="X972" i="1"/>
  <c r="X973" i="1"/>
  <c r="X974" i="1"/>
  <c r="X975" i="1"/>
  <c r="AB975" i="1"/>
  <c r="AJ6" i="1"/>
  <c r="AQ18" i="1" s="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5" i="1"/>
  <c r="AA676" i="1"/>
  <c r="AA677" i="1"/>
  <c r="AA678" i="1"/>
  <c r="AA679" i="1"/>
  <c r="AA680" i="1"/>
  <c r="AA681" i="1"/>
  <c r="AA682" i="1"/>
  <c r="AA683" i="1"/>
  <c r="AA684" i="1"/>
  <c r="AA685" i="1"/>
  <c r="AA686" i="1"/>
  <c r="AA687" i="1"/>
  <c r="AA688" i="1"/>
  <c r="AA689" i="1"/>
  <c r="AA690" i="1"/>
  <c r="AA691" i="1"/>
  <c r="AA692" i="1"/>
  <c r="AA693" i="1"/>
  <c r="AA694" i="1"/>
  <c r="AA695" i="1"/>
  <c r="AA696" i="1"/>
  <c r="AA697" i="1"/>
  <c r="AA698" i="1"/>
  <c r="AA699" i="1"/>
  <c r="AA700" i="1"/>
  <c r="AA701" i="1"/>
  <c r="AA702" i="1"/>
  <c r="AA703" i="1"/>
  <c r="AA704" i="1"/>
  <c r="AA705" i="1"/>
  <c r="AA706" i="1"/>
  <c r="AA707" i="1"/>
  <c r="AA708" i="1"/>
  <c r="AA709" i="1"/>
  <c r="AA710" i="1"/>
  <c r="AA711" i="1"/>
  <c r="AA712" i="1"/>
  <c r="AA713" i="1"/>
  <c r="AA714" i="1"/>
  <c r="AA715" i="1"/>
  <c r="AA716" i="1"/>
  <c r="AA717" i="1"/>
  <c r="AA718" i="1"/>
  <c r="AA719" i="1"/>
  <c r="AA720" i="1"/>
  <c r="AA721" i="1"/>
  <c r="AA722" i="1"/>
  <c r="AA723" i="1"/>
  <c r="AA724" i="1"/>
  <c r="AA725" i="1"/>
  <c r="AA726" i="1"/>
  <c r="AA727" i="1"/>
  <c r="AA728" i="1"/>
  <c r="AA729" i="1"/>
  <c r="AA730" i="1"/>
  <c r="AA731" i="1"/>
  <c r="AA732" i="1"/>
  <c r="AA733" i="1"/>
  <c r="AA734" i="1"/>
  <c r="AA735" i="1"/>
  <c r="AA736" i="1"/>
  <c r="AA737" i="1"/>
  <c r="AA738" i="1"/>
  <c r="AA739" i="1"/>
  <c r="AA740" i="1"/>
  <c r="AA741" i="1"/>
  <c r="AA742" i="1"/>
  <c r="AA743" i="1"/>
  <c r="AA744" i="1"/>
  <c r="AA745" i="1"/>
  <c r="AA746" i="1"/>
  <c r="AA747" i="1"/>
  <c r="AA748" i="1"/>
  <c r="AA749" i="1"/>
  <c r="AA750" i="1"/>
  <c r="AA751" i="1"/>
  <c r="AA752" i="1"/>
  <c r="AA753" i="1"/>
  <c r="AA754" i="1"/>
  <c r="AA755" i="1"/>
  <c r="AA756" i="1"/>
  <c r="AA757" i="1"/>
  <c r="AA758" i="1"/>
  <c r="AA759" i="1"/>
  <c r="AA760" i="1"/>
  <c r="AA761" i="1"/>
  <c r="AA762" i="1"/>
  <c r="AA763" i="1"/>
  <c r="AA764" i="1"/>
  <c r="AA765" i="1"/>
  <c r="AA766" i="1"/>
  <c r="AA767" i="1"/>
  <c r="AA768" i="1"/>
  <c r="AA769" i="1"/>
  <c r="AA770" i="1"/>
  <c r="AA771" i="1"/>
  <c r="AA772" i="1"/>
  <c r="AA773" i="1"/>
  <c r="AA774" i="1"/>
  <c r="AA775" i="1"/>
  <c r="AA776" i="1"/>
  <c r="AA777" i="1"/>
  <c r="AA778" i="1"/>
  <c r="AA779" i="1"/>
  <c r="AA780" i="1"/>
  <c r="AA781" i="1"/>
  <c r="AA782" i="1"/>
  <c r="AA783" i="1"/>
  <c r="AA784" i="1"/>
  <c r="AA785" i="1"/>
  <c r="AA786" i="1"/>
  <c r="AA787" i="1"/>
  <c r="AA788" i="1"/>
  <c r="AA789" i="1"/>
  <c r="AA790" i="1"/>
  <c r="AA791" i="1"/>
  <c r="AA792" i="1"/>
  <c r="AA793" i="1"/>
  <c r="AA794" i="1"/>
  <c r="AA795" i="1"/>
  <c r="AA796" i="1"/>
  <c r="AA797" i="1"/>
  <c r="AA798" i="1"/>
  <c r="AA799" i="1"/>
  <c r="AA800" i="1"/>
  <c r="AA801" i="1"/>
  <c r="AA802" i="1"/>
  <c r="AA803" i="1"/>
  <c r="AA804" i="1"/>
  <c r="AA805" i="1"/>
  <c r="AA806" i="1"/>
  <c r="AA807" i="1"/>
  <c r="AA808" i="1"/>
  <c r="AA809" i="1"/>
  <c r="AA810" i="1"/>
  <c r="AA811" i="1"/>
  <c r="AA812" i="1"/>
  <c r="AA813" i="1"/>
  <c r="AA814" i="1"/>
  <c r="AA815" i="1"/>
  <c r="AA816" i="1"/>
  <c r="AA817" i="1"/>
  <c r="AA818" i="1"/>
  <c r="AA819" i="1"/>
  <c r="AA820" i="1"/>
  <c r="AA821" i="1"/>
  <c r="AA822" i="1"/>
  <c r="AA823" i="1"/>
  <c r="AA824" i="1"/>
  <c r="AA825" i="1"/>
  <c r="AA826" i="1"/>
  <c r="AA827" i="1"/>
  <c r="AA828" i="1"/>
  <c r="AA829" i="1"/>
  <c r="AA830" i="1"/>
  <c r="AA831" i="1"/>
  <c r="AA832" i="1"/>
  <c r="AA833" i="1"/>
  <c r="AA834" i="1"/>
  <c r="AA835" i="1"/>
  <c r="AA836" i="1"/>
  <c r="AA837" i="1"/>
  <c r="AA838" i="1"/>
  <c r="AA839" i="1"/>
  <c r="AA840" i="1"/>
  <c r="AA841" i="1"/>
  <c r="AA842" i="1"/>
  <c r="AA843" i="1"/>
  <c r="AA844" i="1"/>
  <c r="AA845" i="1"/>
  <c r="AA846" i="1"/>
  <c r="AA847" i="1"/>
  <c r="AA848" i="1"/>
  <c r="AA849" i="1"/>
  <c r="AA850" i="1"/>
  <c r="AA851" i="1"/>
  <c r="AA852" i="1"/>
  <c r="AA853" i="1"/>
  <c r="AA854" i="1"/>
  <c r="AA855" i="1"/>
  <c r="AA856" i="1"/>
  <c r="AA857" i="1"/>
  <c r="AA858" i="1"/>
  <c r="AA859" i="1"/>
  <c r="AA860" i="1"/>
  <c r="AA861" i="1"/>
  <c r="AA862" i="1"/>
  <c r="AA863" i="1"/>
  <c r="AA864" i="1"/>
  <c r="AA865" i="1"/>
  <c r="AA866" i="1"/>
  <c r="AA867" i="1"/>
  <c r="AA868" i="1"/>
  <c r="AA869" i="1"/>
  <c r="AA870" i="1"/>
  <c r="AA871" i="1"/>
  <c r="AA872" i="1"/>
  <c r="AA873" i="1"/>
  <c r="AA874" i="1"/>
  <c r="AA875" i="1"/>
  <c r="AA876" i="1"/>
  <c r="AA877" i="1"/>
  <c r="AA878" i="1"/>
  <c r="AA879" i="1"/>
  <c r="AA880" i="1"/>
  <c r="AA881" i="1"/>
  <c r="AA882" i="1"/>
  <c r="AA883" i="1"/>
  <c r="AA884" i="1"/>
  <c r="AA885" i="1"/>
  <c r="AA886" i="1"/>
  <c r="AA887" i="1"/>
  <c r="AA888" i="1"/>
  <c r="AA889" i="1"/>
  <c r="AA890" i="1"/>
  <c r="AA891" i="1"/>
  <c r="AA892" i="1"/>
  <c r="AA893" i="1"/>
  <c r="AA894" i="1"/>
  <c r="AA895" i="1"/>
  <c r="AA896" i="1"/>
  <c r="AA897" i="1"/>
  <c r="AA898" i="1"/>
  <c r="AA899" i="1"/>
  <c r="AA900" i="1"/>
  <c r="AA901" i="1"/>
  <c r="AA902" i="1"/>
  <c r="AA903" i="1"/>
  <c r="AA904" i="1"/>
  <c r="AA905" i="1"/>
  <c r="AA906" i="1"/>
  <c r="AA907" i="1"/>
  <c r="AA908" i="1"/>
  <c r="AA909" i="1"/>
  <c r="AA910" i="1"/>
  <c r="AA911" i="1"/>
  <c r="AA912" i="1"/>
  <c r="AA913" i="1"/>
  <c r="AA914" i="1"/>
  <c r="AA915" i="1"/>
  <c r="AA916" i="1"/>
  <c r="AA917" i="1"/>
  <c r="AA918" i="1"/>
  <c r="AA919" i="1"/>
  <c r="AA920" i="1"/>
  <c r="AA921" i="1"/>
  <c r="AA922" i="1"/>
  <c r="AA923" i="1"/>
  <c r="AA924" i="1"/>
  <c r="AA925" i="1"/>
  <c r="AA926" i="1"/>
  <c r="AA927" i="1"/>
  <c r="AA928" i="1"/>
  <c r="AA929" i="1"/>
  <c r="AA930" i="1"/>
  <c r="AA931" i="1"/>
  <c r="AA932" i="1"/>
  <c r="AA933" i="1"/>
  <c r="AA934" i="1"/>
  <c r="AA935" i="1"/>
  <c r="AA936" i="1"/>
  <c r="AA937" i="1"/>
  <c r="AA938" i="1"/>
  <c r="AA939" i="1"/>
  <c r="AA940" i="1"/>
  <c r="AA941" i="1"/>
  <c r="AA942" i="1"/>
  <c r="AA943" i="1"/>
  <c r="AA944" i="1"/>
  <c r="AA945" i="1"/>
  <c r="AA946" i="1"/>
  <c r="AA947" i="1"/>
  <c r="AA948" i="1"/>
  <c r="AA949" i="1"/>
  <c r="AA950" i="1"/>
  <c r="AA951" i="1"/>
  <c r="AA952" i="1"/>
  <c r="AA953" i="1"/>
  <c r="AA954" i="1"/>
  <c r="AA955" i="1"/>
  <c r="AA956" i="1"/>
  <c r="AA957" i="1"/>
  <c r="AA958" i="1"/>
  <c r="AA959" i="1"/>
  <c r="AA960" i="1"/>
  <c r="AA961" i="1"/>
  <c r="AA962" i="1"/>
  <c r="AA963" i="1"/>
  <c r="AA964" i="1"/>
  <c r="AA965" i="1"/>
  <c r="AA966" i="1"/>
  <c r="AA967" i="1"/>
  <c r="AA968" i="1"/>
  <c r="AA969" i="1"/>
  <c r="AA970" i="1"/>
  <c r="AA971" i="1"/>
  <c r="AA972" i="1"/>
  <c r="AA973" i="1"/>
  <c r="AA974" i="1"/>
  <c r="AA975" i="1"/>
  <c r="AA6" i="1"/>
  <c r="AV12" i="1" s="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8" i="1"/>
  <c r="AB289" i="1"/>
  <c r="AB290" i="1"/>
  <c r="AB291" i="1"/>
  <c r="AB292" i="1"/>
  <c r="AB293" i="1"/>
  <c r="AB294" i="1"/>
  <c r="AB295" i="1"/>
  <c r="AB296" i="1"/>
  <c r="AB297" i="1"/>
  <c r="AB298" i="1"/>
  <c r="AB299" i="1"/>
  <c r="AB300" i="1"/>
  <c r="AB301" i="1"/>
  <c r="AB302" i="1"/>
  <c r="AB303" i="1"/>
  <c r="AB304" i="1"/>
  <c r="AB305" i="1"/>
  <c r="AB306" i="1"/>
  <c r="AB307" i="1"/>
  <c r="AB308" i="1"/>
  <c r="AB309" i="1"/>
  <c r="AB310" i="1"/>
  <c r="AB311" i="1"/>
  <c r="AB312" i="1"/>
  <c r="AB313" i="1"/>
  <c r="AB314" i="1"/>
  <c r="AB315" i="1"/>
  <c r="AB316" i="1"/>
  <c r="AB317" i="1"/>
  <c r="AB318" i="1"/>
  <c r="AB319" i="1"/>
  <c r="AB320" i="1"/>
  <c r="AB321" i="1"/>
  <c r="AB322" i="1"/>
  <c r="AB323" i="1"/>
  <c r="AB324" i="1"/>
  <c r="AB325" i="1"/>
  <c r="AB326" i="1"/>
  <c r="AB327" i="1"/>
  <c r="AB328" i="1"/>
  <c r="AB329" i="1"/>
  <c r="AB330" i="1"/>
  <c r="AB331" i="1"/>
  <c r="AB332" i="1"/>
  <c r="AB333" i="1"/>
  <c r="AB334" i="1"/>
  <c r="AB335" i="1"/>
  <c r="AB336" i="1"/>
  <c r="AB337" i="1"/>
  <c r="AB338" i="1"/>
  <c r="AB339" i="1"/>
  <c r="AB340" i="1"/>
  <c r="AB341" i="1"/>
  <c r="AB342" i="1"/>
  <c r="AB343" i="1"/>
  <c r="AB344" i="1"/>
  <c r="AB345" i="1"/>
  <c r="AB346" i="1"/>
  <c r="AB347" i="1"/>
  <c r="AB348" i="1"/>
  <c r="AB349" i="1"/>
  <c r="AB350" i="1"/>
  <c r="AB351" i="1"/>
  <c r="AB352" i="1"/>
  <c r="AB353" i="1"/>
  <c r="AB354" i="1"/>
  <c r="AB355" i="1"/>
  <c r="AB356" i="1"/>
  <c r="AB357" i="1"/>
  <c r="AB358" i="1"/>
  <c r="AB359" i="1"/>
  <c r="AB360" i="1"/>
  <c r="AB361" i="1"/>
  <c r="AB362" i="1"/>
  <c r="AB363" i="1"/>
  <c r="AB364" i="1"/>
  <c r="AB365" i="1"/>
  <c r="AB366" i="1"/>
  <c r="AB367" i="1"/>
  <c r="AB368" i="1"/>
  <c r="AB369" i="1"/>
  <c r="AB370" i="1"/>
  <c r="AB371" i="1"/>
  <c r="AB372" i="1"/>
  <c r="AB373" i="1"/>
  <c r="AB374" i="1"/>
  <c r="AB375" i="1"/>
  <c r="AB376" i="1"/>
  <c r="AB377" i="1"/>
  <c r="AB378" i="1"/>
  <c r="AB379" i="1"/>
  <c r="AB380" i="1"/>
  <c r="AB381" i="1"/>
  <c r="AB382" i="1"/>
  <c r="AB383" i="1"/>
  <c r="AB384" i="1"/>
  <c r="AB385" i="1"/>
  <c r="AB386" i="1"/>
  <c r="AB387" i="1"/>
  <c r="AB388" i="1"/>
  <c r="AB389" i="1"/>
  <c r="AB390" i="1"/>
  <c r="AB391" i="1"/>
  <c r="AB392" i="1"/>
  <c r="AB393" i="1"/>
  <c r="AB394" i="1"/>
  <c r="AB395" i="1"/>
  <c r="AB396" i="1"/>
  <c r="AB397" i="1"/>
  <c r="AB398" i="1"/>
  <c r="AB399" i="1"/>
  <c r="AB400" i="1"/>
  <c r="AB401" i="1"/>
  <c r="AB402" i="1"/>
  <c r="AB403" i="1"/>
  <c r="AB404" i="1"/>
  <c r="AB405" i="1"/>
  <c r="AB406" i="1"/>
  <c r="AB407" i="1"/>
  <c r="AB408" i="1"/>
  <c r="AB409" i="1"/>
  <c r="AB410" i="1"/>
  <c r="AB411" i="1"/>
  <c r="AB412" i="1"/>
  <c r="AB413" i="1"/>
  <c r="AB414" i="1"/>
  <c r="AB415" i="1"/>
  <c r="AB416" i="1"/>
  <c r="AB417" i="1"/>
  <c r="AB418" i="1"/>
  <c r="AB419" i="1"/>
  <c r="AB420" i="1"/>
  <c r="AB421" i="1"/>
  <c r="AB422" i="1"/>
  <c r="AB423" i="1"/>
  <c r="AB424" i="1"/>
  <c r="AB425" i="1"/>
  <c r="AB426" i="1"/>
  <c r="AB427" i="1"/>
  <c r="AB428" i="1"/>
  <c r="AB429" i="1"/>
  <c r="AB430" i="1"/>
  <c r="AB431" i="1"/>
  <c r="AB432" i="1"/>
  <c r="AB433" i="1"/>
  <c r="AB434" i="1"/>
  <c r="AB435" i="1"/>
  <c r="AB436" i="1"/>
  <c r="AB437" i="1"/>
  <c r="AB438" i="1"/>
  <c r="AB439" i="1"/>
  <c r="AB440" i="1"/>
  <c r="AB441" i="1"/>
  <c r="AB442" i="1"/>
  <c r="AB443" i="1"/>
  <c r="AB444" i="1"/>
  <c r="AB445" i="1"/>
  <c r="AB446" i="1"/>
  <c r="AB447" i="1"/>
  <c r="AB448" i="1"/>
  <c r="AB449" i="1"/>
  <c r="AB450" i="1"/>
  <c r="AB451" i="1"/>
  <c r="AB452" i="1"/>
  <c r="AB453" i="1"/>
  <c r="AB454" i="1"/>
  <c r="AB455" i="1"/>
  <c r="AB456" i="1"/>
  <c r="AB457" i="1"/>
  <c r="AB458" i="1"/>
  <c r="AB459" i="1"/>
  <c r="AB460" i="1"/>
  <c r="AB461" i="1"/>
  <c r="AB462" i="1"/>
  <c r="AB463" i="1"/>
  <c r="AB464" i="1"/>
  <c r="AB465" i="1"/>
  <c r="AB466" i="1"/>
  <c r="AB467" i="1"/>
  <c r="AB468" i="1"/>
  <c r="AB469" i="1"/>
  <c r="AB470" i="1"/>
  <c r="AB471" i="1"/>
  <c r="AB472" i="1"/>
  <c r="AB473" i="1"/>
  <c r="AB474" i="1"/>
  <c r="AB475" i="1"/>
  <c r="AB476" i="1"/>
  <c r="AB477" i="1"/>
  <c r="AB478" i="1"/>
  <c r="AB479" i="1"/>
  <c r="AB480" i="1"/>
  <c r="AB481" i="1"/>
  <c r="AB482" i="1"/>
  <c r="AB483" i="1"/>
  <c r="AB484" i="1"/>
  <c r="AB485" i="1"/>
  <c r="AB486" i="1"/>
  <c r="AB487" i="1"/>
  <c r="AB488" i="1"/>
  <c r="AB489" i="1"/>
  <c r="AB490" i="1"/>
  <c r="AB491" i="1"/>
  <c r="AB492" i="1"/>
  <c r="AB493" i="1"/>
  <c r="AB494" i="1"/>
  <c r="AB495" i="1"/>
  <c r="AB496" i="1"/>
  <c r="AB497" i="1"/>
  <c r="AB498" i="1"/>
  <c r="AB499" i="1"/>
  <c r="AB500" i="1"/>
  <c r="AB501" i="1"/>
  <c r="AB502" i="1"/>
  <c r="AB503" i="1"/>
  <c r="AB504" i="1"/>
  <c r="AB505" i="1"/>
  <c r="AB506" i="1"/>
  <c r="AB507" i="1"/>
  <c r="AB508" i="1"/>
  <c r="AB509" i="1"/>
  <c r="AB510" i="1"/>
  <c r="AB511" i="1"/>
  <c r="AB512" i="1"/>
  <c r="AB513" i="1"/>
  <c r="AB514" i="1"/>
  <c r="AB515" i="1"/>
  <c r="AB516" i="1"/>
  <c r="AB517" i="1"/>
  <c r="AB518" i="1"/>
  <c r="AB519" i="1"/>
  <c r="AB520" i="1"/>
  <c r="AB521" i="1"/>
  <c r="AB522" i="1"/>
  <c r="AB523" i="1"/>
  <c r="AB524" i="1"/>
  <c r="AB525" i="1"/>
  <c r="AB526" i="1"/>
  <c r="AB527" i="1"/>
  <c r="AB528" i="1"/>
  <c r="AB529" i="1"/>
  <c r="AB530" i="1"/>
  <c r="AB531" i="1"/>
  <c r="AB532" i="1"/>
  <c r="AB533" i="1"/>
  <c r="AB534" i="1"/>
  <c r="AB535" i="1"/>
  <c r="AB536" i="1"/>
  <c r="AB537" i="1"/>
  <c r="AB538" i="1"/>
  <c r="AB539" i="1"/>
  <c r="AB540" i="1"/>
  <c r="AB541" i="1"/>
  <c r="AB542" i="1"/>
  <c r="AB543" i="1"/>
  <c r="AB544" i="1"/>
  <c r="AB545" i="1"/>
  <c r="AB546" i="1"/>
  <c r="AB547" i="1"/>
  <c r="AB548" i="1"/>
  <c r="AB549" i="1"/>
  <c r="AB550" i="1"/>
  <c r="AB551" i="1"/>
  <c r="AB552" i="1"/>
  <c r="AB553" i="1"/>
  <c r="AB554" i="1"/>
  <c r="AB555" i="1"/>
  <c r="AB556" i="1"/>
  <c r="AB557" i="1"/>
  <c r="AB558" i="1"/>
  <c r="AB559" i="1"/>
  <c r="AB560" i="1"/>
  <c r="AB561" i="1"/>
  <c r="AB562" i="1"/>
  <c r="AB563" i="1"/>
  <c r="AB564" i="1"/>
  <c r="AB565" i="1"/>
  <c r="AB566" i="1"/>
  <c r="AB567" i="1"/>
  <c r="AB568" i="1"/>
  <c r="AB569" i="1"/>
  <c r="AB570" i="1"/>
  <c r="AB571" i="1"/>
  <c r="AB572" i="1"/>
  <c r="AB573" i="1"/>
  <c r="AB574" i="1"/>
  <c r="AB575" i="1"/>
  <c r="AB576" i="1"/>
  <c r="AB577" i="1"/>
  <c r="AB578" i="1"/>
  <c r="AB579" i="1"/>
  <c r="AB580" i="1"/>
  <c r="AB581" i="1"/>
  <c r="AB582" i="1"/>
  <c r="AB583" i="1"/>
  <c r="AB584" i="1"/>
  <c r="AB585" i="1"/>
  <c r="AB586" i="1"/>
  <c r="AB587" i="1"/>
  <c r="AB588" i="1"/>
  <c r="AB589" i="1"/>
  <c r="AB590" i="1"/>
  <c r="AB591" i="1"/>
  <c r="AB592" i="1"/>
  <c r="AB593" i="1"/>
  <c r="AB594" i="1"/>
  <c r="AB595" i="1"/>
  <c r="AB596" i="1"/>
  <c r="AB597" i="1"/>
  <c r="AB598" i="1"/>
  <c r="AB599" i="1"/>
  <c r="AB600" i="1"/>
  <c r="AB601" i="1"/>
  <c r="AB602" i="1"/>
  <c r="AB603" i="1"/>
  <c r="AB604" i="1"/>
  <c r="AB605" i="1"/>
  <c r="AB606" i="1"/>
  <c r="AB607" i="1"/>
  <c r="AB608" i="1"/>
  <c r="AB609" i="1"/>
  <c r="AB610" i="1"/>
  <c r="AB611" i="1"/>
  <c r="AB612" i="1"/>
  <c r="AB613" i="1"/>
  <c r="AB614" i="1"/>
  <c r="AB615" i="1"/>
  <c r="AB616" i="1"/>
  <c r="AB617" i="1"/>
  <c r="AB618" i="1"/>
  <c r="AB619" i="1"/>
  <c r="AB620" i="1"/>
  <c r="AB621" i="1"/>
  <c r="AB622" i="1"/>
  <c r="AB623" i="1"/>
  <c r="AB624" i="1"/>
  <c r="AB625" i="1"/>
  <c r="AB626" i="1"/>
  <c r="AB627" i="1"/>
  <c r="AB628" i="1"/>
  <c r="AB629" i="1"/>
  <c r="AB630" i="1"/>
  <c r="AB631" i="1"/>
  <c r="AB632" i="1"/>
  <c r="AB633" i="1"/>
  <c r="AB634" i="1"/>
  <c r="AB635" i="1"/>
  <c r="AB636" i="1"/>
  <c r="AB637" i="1"/>
  <c r="AB638" i="1"/>
  <c r="AB639" i="1"/>
  <c r="AB640" i="1"/>
  <c r="AB641" i="1"/>
  <c r="AB642" i="1"/>
  <c r="AB643" i="1"/>
  <c r="AB644" i="1"/>
  <c r="AB645" i="1"/>
  <c r="AB646" i="1"/>
  <c r="AB647" i="1"/>
  <c r="AB648" i="1"/>
  <c r="AB649" i="1"/>
  <c r="AB650" i="1"/>
  <c r="AB651" i="1"/>
  <c r="AB652" i="1"/>
  <c r="AB653" i="1"/>
  <c r="AB654" i="1"/>
  <c r="AB655" i="1"/>
  <c r="AB656" i="1"/>
  <c r="AB657" i="1"/>
  <c r="AB658" i="1"/>
  <c r="AB659" i="1"/>
  <c r="AB660" i="1"/>
  <c r="AB661" i="1"/>
  <c r="AB662" i="1"/>
  <c r="AB663" i="1"/>
  <c r="AB664" i="1"/>
  <c r="AB665" i="1"/>
  <c r="AB666" i="1"/>
  <c r="AB667" i="1"/>
  <c r="AB668" i="1"/>
  <c r="AB669" i="1"/>
  <c r="AB670" i="1"/>
  <c r="AB671" i="1"/>
  <c r="AB672" i="1"/>
  <c r="AB673" i="1"/>
  <c r="AB674" i="1"/>
  <c r="AB675" i="1"/>
  <c r="AB676" i="1"/>
  <c r="AB677" i="1"/>
  <c r="AB678" i="1"/>
  <c r="AB679" i="1"/>
  <c r="AB680" i="1"/>
  <c r="AB681" i="1"/>
  <c r="AB682" i="1"/>
  <c r="AB683" i="1"/>
  <c r="AB684" i="1"/>
  <c r="AB685" i="1"/>
  <c r="AB686" i="1"/>
  <c r="AB687" i="1"/>
  <c r="AB688" i="1"/>
  <c r="AB689" i="1"/>
  <c r="AB690" i="1"/>
  <c r="AB691" i="1"/>
  <c r="AB692" i="1"/>
  <c r="AB693" i="1"/>
  <c r="AB694" i="1"/>
  <c r="AB695" i="1"/>
  <c r="AB696" i="1"/>
  <c r="AB697" i="1"/>
  <c r="AB698" i="1"/>
  <c r="AB699" i="1"/>
  <c r="AB700" i="1"/>
  <c r="AB701" i="1"/>
  <c r="AB702" i="1"/>
  <c r="AB703" i="1"/>
  <c r="AB704" i="1"/>
  <c r="AB705" i="1"/>
  <c r="AB706" i="1"/>
  <c r="AB707" i="1"/>
  <c r="AB708" i="1"/>
  <c r="AB709" i="1"/>
  <c r="AB710" i="1"/>
  <c r="AB711" i="1"/>
  <c r="AB712" i="1"/>
  <c r="AB713" i="1"/>
  <c r="AB714" i="1"/>
  <c r="AB715" i="1"/>
  <c r="AB716" i="1"/>
  <c r="AB717" i="1"/>
  <c r="AB718" i="1"/>
  <c r="AB719" i="1"/>
  <c r="AB720" i="1"/>
  <c r="AB721" i="1"/>
  <c r="AB722" i="1"/>
  <c r="AB723" i="1"/>
  <c r="AB724" i="1"/>
  <c r="AB725" i="1"/>
  <c r="AB726" i="1"/>
  <c r="AB727" i="1"/>
  <c r="AB728" i="1"/>
  <c r="AB729" i="1"/>
  <c r="AB730" i="1"/>
  <c r="AB731" i="1"/>
  <c r="AB732" i="1"/>
  <c r="AB733" i="1"/>
  <c r="AB734" i="1"/>
  <c r="AB735" i="1"/>
  <c r="AB736" i="1"/>
  <c r="AB737" i="1"/>
  <c r="AB738" i="1"/>
  <c r="AB739" i="1"/>
  <c r="AB740" i="1"/>
  <c r="AB741" i="1"/>
  <c r="AB742" i="1"/>
  <c r="AB743" i="1"/>
  <c r="AB744" i="1"/>
  <c r="AB745" i="1"/>
  <c r="AB746" i="1"/>
  <c r="AB747" i="1"/>
  <c r="AB748" i="1"/>
  <c r="AB749" i="1"/>
  <c r="AB750" i="1"/>
  <c r="AB751" i="1"/>
  <c r="AB752" i="1"/>
  <c r="AB753" i="1"/>
  <c r="AB754" i="1"/>
  <c r="AB755" i="1"/>
  <c r="AB756" i="1"/>
  <c r="AB757" i="1"/>
  <c r="AB758" i="1"/>
  <c r="AB759" i="1"/>
  <c r="AB760" i="1"/>
  <c r="AB761" i="1"/>
  <c r="AB762" i="1"/>
  <c r="AB763" i="1"/>
  <c r="AB764" i="1"/>
  <c r="AB765" i="1"/>
  <c r="AB766" i="1"/>
  <c r="AB767" i="1"/>
  <c r="AB768" i="1"/>
  <c r="AB769" i="1"/>
  <c r="AB770" i="1"/>
  <c r="AB771" i="1"/>
  <c r="AB772" i="1"/>
  <c r="AB773" i="1"/>
  <c r="AB774" i="1"/>
  <c r="AB775" i="1"/>
  <c r="AB776" i="1"/>
  <c r="AB777" i="1"/>
  <c r="AB778" i="1"/>
  <c r="AB779" i="1"/>
  <c r="AB780" i="1"/>
  <c r="AB781" i="1"/>
  <c r="AB782" i="1"/>
  <c r="AB783" i="1"/>
  <c r="AB784" i="1"/>
  <c r="AB785" i="1"/>
  <c r="AB786" i="1"/>
  <c r="AB787" i="1"/>
  <c r="AB788" i="1"/>
  <c r="AB789" i="1"/>
  <c r="AB790" i="1"/>
  <c r="AB791" i="1"/>
  <c r="AB792" i="1"/>
  <c r="AB793" i="1"/>
  <c r="AB794" i="1"/>
  <c r="AB795" i="1"/>
  <c r="AB796" i="1"/>
  <c r="AB797" i="1"/>
  <c r="AB798" i="1"/>
  <c r="AB799" i="1"/>
  <c r="AB800" i="1"/>
  <c r="AB801" i="1"/>
  <c r="AB802" i="1"/>
  <c r="AB803" i="1"/>
  <c r="AB804" i="1"/>
  <c r="AB805" i="1"/>
  <c r="AB806" i="1"/>
  <c r="AB807" i="1"/>
  <c r="AB808" i="1"/>
  <c r="AB809" i="1"/>
  <c r="AB810" i="1"/>
  <c r="AB811" i="1"/>
  <c r="AB812" i="1"/>
  <c r="AB813" i="1"/>
  <c r="AB814" i="1"/>
  <c r="AB815" i="1"/>
  <c r="AB816" i="1"/>
  <c r="AB817" i="1"/>
  <c r="AB818" i="1"/>
  <c r="AB819" i="1"/>
  <c r="AB820" i="1"/>
  <c r="AB821" i="1"/>
  <c r="AB822" i="1"/>
  <c r="AB823" i="1"/>
  <c r="AB824" i="1"/>
  <c r="AB825" i="1"/>
  <c r="AB826" i="1"/>
  <c r="AB827" i="1"/>
  <c r="AB828" i="1"/>
  <c r="AB829" i="1"/>
  <c r="AB830" i="1"/>
  <c r="AB831" i="1"/>
  <c r="AB832" i="1"/>
  <c r="AB833" i="1"/>
  <c r="AB834" i="1"/>
  <c r="AB835" i="1"/>
  <c r="AB836" i="1"/>
  <c r="AB837" i="1"/>
  <c r="AB838" i="1"/>
  <c r="AB839" i="1"/>
  <c r="AB840" i="1"/>
  <c r="AB841" i="1"/>
  <c r="AB842" i="1"/>
  <c r="AB843" i="1"/>
  <c r="AB844" i="1"/>
  <c r="AB845" i="1"/>
  <c r="AB846" i="1"/>
  <c r="AB847" i="1"/>
  <c r="AB848" i="1"/>
  <c r="AB849" i="1"/>
  <c r="AB850" i="1"/>
  <c r="AB851" i="1"/>
  <c r="AB852" i="1"/>
  <c r="AB853" i="1"/>
  <c r="AB854" i="1"/>
  <c r="AB855" i="1"/>
  <c r="AB856" i="1"/>
  <c r="AB857" i="1"/>
  <c r="AB858" i="1"/>
  <c r="AB859" i="1"/>
  <c r="AB860" i="1"/>
  <c r="AB861" i="1"/>
  <c r="AB862" i="1"/>
  <c r="AB863" i="1"/>
  <c r="AB864" i="1"/>
  <c r="AB865" i="1"/>
  <c r="AB866" i="1"/>
  <c r="AB867" i="1"/>
  <c r="AB868" i="1"/>
  <c r="AB869" i="1"/>
  <c r="AB870" i="1"/>
  <c r="AB871" i="1"/>
  <c r="AB872" i="1"/>
  <c r="AB873" i="1"/>
  <c r="AB874" i="1"/>
  <c r="AB875" i="1"/>
  <c r="AB876" i="1"/>
  <c r="AB877" i="1"/>
  <c r="AB878" i="1"/>
  <c r="AB879" i="1"/>
  <c r="AB880" i="1"/>
  <c r="AB881" i="1"/>
  <c r="AB882" i="1"/>
  <c r="AB883" i="1"/>
  <c r="AB884" i="1"/>
  <c r="AB885" i="1"/>
  <c r="AB886" i="1"/>
  <c r="AB887" i="1"/>
  <c r="AB888" i="1"/>
  <c r="AB889" i="1"/>
  <c r="AB890" i="1"/>
  <c r="AB891" i="1"/>
  <c r="AB892" i="1"/>
  <c r="AB893" i="1"/>
  <c r="AB894" i="1"/>
  <c r="AB895" i="1"/>
  <c r="AB896" i="1"/>
  <c r="AB897" i="1"/>
  <c r="AB898" i="1"/>
  <c r="AB899" i="1"/>
  <c r="AB900" i="1"/>
  <c r="AB901" i="1"/>
  <c r="AB902" i="1"/>
  <c r="AB903" i="1"/>
  <c r="AB904" i="1"/>
  <c r="AB905" i="1"/>
  <c r="AB906" i="1"/>
  <c r="AB907" i="1"/>
  <c r="AB908" i="1"/>
  <c r="AB909" i="1"/>
  <c r="AB910" i="1"/>
  <c r="AB911" i="1"/>
  <c r="AB912" i="1"/>
  <c r="AB913" i="1"/>
  <c r="AB914" i="1"/>
  <c r="AB915" i="1"/>
  <c r="AB916" i="1"/>
  <c r="AB917" i="1"/>
  <c r="AB918" i="1"/>
  <c r="AB919" i="1"/>
  <c r="AB920" i="1"/>
  <c r="AB921" i="1"/>
  <c r="AB922" i="1"/>
  <c r="AB923" i="1"/>
  <c r="AB924" i="1"/>
  <c r="AB925" i="1"/>
  <c r="AB926" i="1"/>
  <c r="AB927" i="1"/>
  <c r="AB928" i="1"/>
  <c r="AB929" i="1"/>
  <c r="AB930" i="1"/>
  <c r="AB931" i="1"/>
  <c r="AB932" i="1"/>
  <c r="AB933" i="1"/>
  <c r="AB934" i="1"/>
  <c r="AB935" i="1"/>
  <c r="AB936" i="1"/>
  <c r="AB937" i="1"/>
  <c r="AB938" i="1"/>
  <c r="AB939" i="1"/>
  <c r="AB940" i="1"/>
  <c r="AB941" i="1"/>
  <c r="AB942" i="1"/>
  <c r="AB943" i="1"/>
  <c r="AB944" i="1"/>
  <c r="AB945" i="1"/>
  <c r="AB946" i="1"/>
  <c r="AB947" i="1"/>
  <c r="AB948" i="1"/>
  <c r="AB949" i="1"/>
  <c r="AB950" i="1"/>
  <c r="AB951" i="1"/>
  <c r="AB952" i="1"/>
  <c r="AB953" i="1"/>
  <c r="AB954" i="1"/>
  <c r="AB955" i="1"/>
  <c r="AB956" i="1"/>
  <c r="AB957" i="1"/>
  <c r="AB958" i="1"/>
  <c r="AB959" i="1"/>
  <c r="AB960" i="1"/>
  <c r="AB961" i="1"/>
  <c r="AB962" i="1"/>
  <c r="AB963" i="1"/>
  <c r="AB964" i="1"/>
  <c r="AB965" i="1"/>
  <c r="AB966" i="1"/>
  <c r="AB967" i="1"/>
  <c r="AB968" i="1"/>
  <c r="AB969" i="1"/>
  <c r="AB970" i="1"/>
  <c r="AB971" i="1"/>
  <c r="AB972" i="1"/>
  <c r="AB973" i="1"/>
  <c r="AB974" i="1"/>
  <c r="AB7" i="1"/>
  <c r="AB6" i="1"/>
  <c r="AD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1" i="1"/>
  <c r="AJ112" i="1"/>
  <c r="AJ113" i="1"/>
  <c r="AJ114" i="1"/>
  <c r="AJ115" i="1"/>
  <c r="AJ116" i="1"/>
  <c r="AJ117" i="1"/>
  <c r="AJ118" i="1"/>
  <c r="AJ119" i="1"/>
  <c r="AJ120" i="1"/>
  <c r="AJ121" i="1"/>
  <c r="AJ122" i="1"/>
  <c r="AJ123" i="1"/>
  <c r="AJ124" i="1"/>
  <c r="AJ125" i="1"/>
  <c r="AJ126" i="1"/>
  <c r="AJ127" i="1"/>
  <c r="AJ128" i="1"/>
  <c r="AJ129" i="1"/>
  <c r="AJ130" i="1"/>
  <c r="AJ131" i="1"/>
  <c r="AJ132" i="1"/>
  <c r="AJ133" i="1"/>
  <c r="AJ134" i="1"/>
  <c r="AJ135" i="1"/>
  <c r="AJ136" i="1"/>
  <c r="AJ137" i="1"/>
  <c r="AJ138" i="1"/>
  <c r="AJ139" i="1"/>
  <c r="AJ140" i="1"/>
  <c r="AJ141" i="1"/>
  <c r="AJ142" i="1"/>
  <c r="AJ143" i="1"/>
  <c r="AJ144" i="1"/>
  <c r="AJ145" i="1"/>
  <c r="AJ146" i="1"/>
  <c r="AJ147" i="1"/>
  <c r="AJ148" i="1"/>
  <c r="AJ149" i="1"/>
  <c r="AJ150" i="1"/>
  <c r="AJ151" i="1"/>
  <c r="AJ152" i="1"/>
  <c r="AJ153" i="1"/>
  <c r="AJ154" i="1"/>
  <c r="AJ155" i="1"/>
  <c r="AJ156" i="1"/>
  <c r="AJ157" i="1"/>
  <c r="AJ158" i="1"/>
  <c r="AJ159" i="1"/>
  <c r="AJ160" i="1"/>
  <c r="AJ161" i="1"/>
  <c r="AJ162" i="1"/>
  <c r="AJ163" i="1"/>
  <c r="AJ164" i="1"/>
  <c r="AJ165" i="1"/>
  <c r="AJ166" i="1"/>
  <c r="AJ167" i="1"/>
  <c r="AJ168" i="1"/>
  <c r="AJ169" i="1"/>
  <c r="AJ170" i="1"/>
  <c r="AJ171" i="1"/>
  <c r="AJ172" i="1"/>
  <c r="AJ173" i="1"/>
  <c r="AJ174" i="1"/>
  <c r="AJ175" i="1"/>
  <c r="AJ176" i="1"/>
  <c r="AJ177" i="1"/>
  <c r="AJ178" i="1"/>
  <c r="AJ179" i="1"/>
  <c r="AJ180" i="1"/>
  <c r="AJ181" i="1"/>
  <c r="AJ182" i="1"/>
  <c r="AJ183" i="1"/>
  <c r="AJ184" i="1"/>
  <c r="AJ185" i="1"/>
  <c r="AJ186" i="1"/>
  <c r="AJ187" i="1"/>
  <c r="AJ188" i="1"/>
  <c r="AJ189" i="1"/>
  <c r="AJ190" i="1"/>
  <c r="AJ191" i="1"/>
  <c r="AJ192" i="1"/>
  <c r="AJ193" i="1"/>
  <c r="AJ194" i="1"/>
  <c r="AJ195" i="1"/>
  <c r="AJ196" i="1"/>
  <c r="AJ197" i="1"/>
  <c r="AJ198" i="1"/>
  <c r="AJ199" i="1"/>
  <c r="AJ200" i="1"/>
  <c r="AJ201" i="1"/>
  <c r="AJ202" i="1"/>
  <c r="AJ203" i="1"/>
  <c r="AJ204" i="1"/>
  <c r="AJ205" i="1"/>
  <c r="AJ206" i="1"/>
  <c r="AJ207" i="1"/>
  <c r="AJ208" i="1"/>
  <c r="AJ209" i="1"/>
  <c r="AJ210" i="1"/>
  <c r="AJ211" i="1"/>
  <c r="AJ212" i="1"/>
  <c r="AJ213" i="1"/>
  <c r="AJ214" i="1"/>
  <c r="AJ215" i="1"/>
  <c r="AJ216" i="1"/>
  <c r="AJ217" i="1"/>
  <c r="AJ218" i="1"/>
  <c r="AJ219" i="1"/>
  <c r="AJ220" i="1"/>
  <c r="AJ221" i="1"/>
  <c r="AJ222" i="1"/>
  <c r="AJ223" i="1"/>
  <c r="AJ224" i="1"/>
  <c r="AJ225" i="1"/>
  <c r="AJ226" i="1"/>
  <c r="AJ227" i="1"/>
  <c r="AJ228" i="1"/>
  <c r="AJ229" i="1"/>
  <c r="AJ230" i="1"/>
  <c r="AJ231" i="1"/>
  <c r="AJ232" i="1"/>
  <c r="AJ233" i="1"/>
  <c r="AJ234" i="1"/>
  <c r="AJ235" i="1"/>
  <c r="AJ236" i="1"/>
  <c r="AJ237" i="1"/>
  <c r="AJ238" i="1"/>
  <c r="AJ239" i="1"/>
  <c r="AJ240" i="1"/>
  <c r="AJ241" i="1"/>
  <c r="AJ242" i="1"/>
  <c r="AJ243" i="1"/>
  <c r="AJ244" i="1"/>
  <c r="AJ245" i="1"/>
  <c r="AJ246" i="1"/>
  <c r="AJ247" i="1"/>
  <c r="AJ248" i="1"/>
  <c r="AJ249" i="1"/>
  <c r="AJ250" i="1"/>
  <c r="AJ251" i="1"/>
  <c r="AJ252" i="1"/>
  <c r="AJ253" i="1"/>
  <c r="AJ254" i="1"/>
  <c r="AJ255" i="1"/>
  <c r="AJ256" i="1"/>
  <c r="AJ257" i="1"/>
  <c r="AJ258" i="1"/>
  <c r="AJ259" i="1"/>
  <c r="AJ260" i="1"/>
  <c r="AJ261" i="1"/>
  <c r="AJ262" i="1"/>
  <c r="AJ263" i="1"/>
  <c r="AJ264" i="1"/>
  <c r="AJ265" i="1"/>
  <c r="AJ266" i="1"/>
  <c r="AJ267" i="1"/>
  <c r="AJ268" i="1"/>
  <c r="AJ269" i="1"/>
  <c r="AJ270" i="1"/>
  <c r="AJ271" i="1"/>
  <c r="AJ272" i="1"/>
  <c r="AJ273" i="1"/>
  <c r="AJ274" i="1"/>
  <c r="AJ275" i="1"/>
  <c r="AJ276" i="1"/>
  <c r="AJ277" i="1"/>
  <c r="AJ278" i="1"/>
  <c r="AJ279" i="1"/>
  <c r="AJ280" i="1"/>
  <c r="AJ281" i="1"/>
  <c r="AJ282" i="1"/>
  <c r="AJ283" i="1"/>
  <c r="AJ284" i="1"/>
  <c r="AJ285" i="1"/>
  <c r="AJ286" i="1"/>
  <c r="AJ287" i="1"/>
  <c r="AJ288" i="1"/>
  <c r="AJ289" i="1"/>
  <c r="AJ290" i="1"/>
  <c r="AJ291" i="1"/>
  <c r="AJ292" i="1"/>
  <c r="AJ293" i="1"/>
  <c r="AJ294" i="1"/>
  <c r="AJ295" i="1"/>
  <c r="AJ296" i="1"/>
  <c r="AJ297" i="1"/>
  <c r="AJ298" i="1"/>
  <c r="AJ299" i="1"/>
  <c r="AJ300" i="1"/>
  <c r="AJ301" i="1"/>
  <c r="AJ302" i="1"/>
  <c r="AJ303" i="1"/>
  <c r="AJ304" i="1"/>
  <c r="AJ305" i="1"/>
  <c r="AJ306" i="1"/>
  <c r="AJ307" i="1"/>
  <c r="AJ308" i="1"/>
  <c r="AJ309" i="1"/>
  <c r="AJ310" i="1"/>
  <c r="AJ311" i="1"/>
  <c r="AJ312" i="1"/>
  <c r="AJ313" i="1"/>
  <c r="AJ314" i="1"/>
  <c r="AJ315" i="1"/>
  <c r="AJ316" i="1"/>
  <c r="AJ317" i="1"/>
  <c r="AJ318" i="1"/>
  <c r="AJ319" i="1"/>
  <c r="AJ320" i="1"/>
  <c r="AJ321" i="1"/>
  <c r="AJ322" i="1"/>
  <c r="AJ323" i="1"/>
  <c r="AJ324" i="1"/>
  <c r="AJ325" i="1"/>
  <c r="AJ326" i="1"/>
  <c r="AJ327" i="1"/>
  <c r="AJ328" i="1"/>
  <c r="AJ329" i="1"/>
  <c r="AJ330" i="1"/>
  <c r="AJ331" i="1"/>
  <c r="AJ332" i="1"/>
  <c r="AJ333" i="1"/>
  <c r="AJ334" i="1"/>
  <c r="AJ335" i="1"/>
  <c r="AJ336" i="1"/>
  <c r="AJ337" i="1"/>
  <c r="AJ338" i="1"/>
  <c r="AJ339" i="1"/>
  <c r="AJ340" i="1"/>
  <c r="AJ341" i="1"/>
  <c r="AJ342" i="1"/>
  <c r="AJ343" i="1"/>
  <c r="AJ344" i="1"/>
  <c r="AJ345" i="1"/>
  <c r="AJ346" i="1"/>
  <c r="AJ347" i="1"/>
  <c r="AJ348" i="1"/>
  <c r="AJ349" i="1"/>
  <c r="AJ350" i="1"/>
  <c r="AJ351" i="1"/>
  <c r="AJ352" i="1"/>
  <c r="AJ353" i="1"/>
  <c r="AJ354" i="1"/>
  <c r="AJ355" i="1"/>
  <c r="AJ356" i="1"/>
  <c r="AJ357" i="1"/>
  <c r="AJ358" i="1"/>
  <c r="AJ359" i="1"/>
  <c r="AJ360" i="1"/>
  <c r="AJ361" i="1"/>
  <c r="AJ362" i="1"/>
  <c r="AJ363" i="1"/>
  <c r="AJ364" i="1"/>
  <c r="AJ365" i="1"/>
  <c r="AJ366" i="1"/>
  <c r="AJ367" i="1"/>
  <c r="AJ368" i="1"/>
  <c r="AJ369" i="1"/>
  <c r="AJ370" i="1"/>
  <c r="AJ371" i="1"/>
  <c r="AJ372" i="1"/>
  <c r="AJ373" i="1"/>
  <c r="AJ374" i="1"/>
  <c r="AJ375" i="1"/>
  <c r="AJ376" i="1"/>
  <c r="AJ377" i="1"/>
  <c r="AJ378" i="1"/>
  <c r="AJ379" i="1"/>
  <c r="AJ380" i="1"/>
  <c r="AJ381" i="1"/>
  <c r="AJ382" i="1"/>
  <c r="AJ383" i="1"/>
  <c r="AJ384" i="1"/>
  <c r="AJ385" i="1"/>
  <c r="AJ386" i="1"/>
  <c r="AJ387" i="1"/>
  <c r="AJ388" i="1"/>
  <c r="AJ389" i="1"/>
  <c r="AJ390" i="1"/>
  <c r="AJ391" i="1"/>
  <c r="AJ392" i="1"/>
  <c r="AJ393" i="1"/>
  <c r="AJ394" i="1"/>
  <c r="AJ395" i="1"/>
  <c r="AJ396" i="1"/>
  <c r="AJ397" i="1"/>
  <c r="AJ398" i="1"/>
  <c r="AJ399" i="1"/>
  <c r="AJ400" i="1"/>
  <c r="AJ401" i="1"/>
  <c r="AJ402" i="1"/>
  <c r="AJ403" i="1"/>
  <c r="AJ404" i="1"/>
  <c r="AJ405" i="1"/>
  <c r="AJ406" i="1"/>
  <c r="AJ407" i="1"/>
  <c r="AJ408" i="1"/>
  <c r="AJ409" i="1"/>
  <c r="AJ410" i="1"/>
  <c r="AJ411" i="1"/>
  <c r="AJ412" i="1"/>
  <c r="AJ413" i="1"/>
  <c r="AJ414" i="1"/>
  <c r="AJ415" i="1"/>
  <c r="AJ416" i="1"/>
  <c r="AJ417" i="1"/>
  <c r="AJ418" i="1"/>
  <c r="AJ419" i="1"/>
  <c r="AJ420" i="1"/>
  <c r="AJ421" i="1"/>
  <c r="AJ422" i="1"/>
  <c r="AJ423" i="1"/>
  <c r="AJ424" i="1"/>
  <c r="AJ425" i="1"/>
  <c r="AJ426" i="1"/>
  <c r="AJ427" i="1"/>
  <c r="AJ428" i="1"/>
  <c r="AJ429" i="1"/>
  <c r="AJ430" i="1"/>
  <c r="AJ431" i="1"/>
  <c r="AJ432" i="1"/>
  <c r="AJ433" i="1"/>
  <c r="AJ434" i="1"/>
  <c r="AJ435" i="1"/>
  <c r="AJ436" i="1"/>
  <c r="AJ437" i="1"/>
  <c r="AJ438" i="1"/>
  <c r="AJ439" i="1"/>
  <c r="AJ440" i="1"/>
  <c r="AJ441" i="1"/>
  <c r="AJ442" i="1"/>
  <c r="AJ443" i="1"/>
  <c r="AJ444" i="1"/>
  <c r="AJ445" i="1"/>
  <c r="AJ446" i="1"/>
  <c r="AJ447" i="1"/>
  <c r="AJ448" i="1"/>
  <c r="AJ449" i="1"/>
  <c r="AJ450" i="1"/>
  <c r="AJ451" i="1"/>
  <c r="AJ452" i="1"/>
  <c r="AJ453" i="1"/>
  <c r="AJ454" i="1"/>
  <c r="AJ455" i="1"/>
  <c r="AJ456" i="1"/>
  <c r="AJ457" i="1"/>
  <c r="AJ458" i="1"/>
  <c r="AJ459" i="1"/>
  <c r="AJ460" i="1"/>
  <c r="AJ461" i="1"/>
  <c r="AJ462" i="1"/>
  <c r="AJ463" i="1"/>
  <c r="AJ464" i="1"/>
  <c r="AJ465" i="1"/>
  <c r="AJ466" i="1"/>
  <c r="AJ467" i="1"/>
  <c r="AJ468" i="1"/>
  <c r="AJ469" i="1"/>
  <c r="AJ470" i="1"/>
  <c r="AJ471" i="1"/>
  <c r="AJ472" i="1"/>
  <c r="AJ473" i="1"/>
  <c r="AJ474" i="1"/>
  <c r="AJ475" i="1"/>
  <c r="AJ476" i="1"/>
  <c r="AJ477" i="1"/>
  <c r="AJ478" i="1"/>
  <c r="AJ479" i="1"/>
  <c r="AJ480" i="1"/>
  <c r="AJ481" i="1"/>
  <c r="AJ482" i="1"/>
  <c r="AJ483" i="1"/>
  <c r="AJ484" i="1"/>
  <c r="AJ485" i="1"/>
  <c r="AJ486" i="1"/>
  <c r="AJ487" i="1"/>
  <c r="AJ488" i="1"/>
  <c r="AJ489" i="1"/>
  <c r="AJ490" i="1"/>
  <c r="AJ491" i="1"/>
  <c r="AJ492" i="1"/>
  <c r="AJ493" i="1"/>
  <c r="AJ494" i="1"/>
  <c r="AJ495" i="1"/>
  <c r="AJ496" i="1"/>
  <c r="AJ497" i="1"/>
  <c r="AJ498" i="1"/>
  <c r="AJ499" i="1"/>
  <c r="AJ500" i="1"/>
  <c r="AJ501" i="1"/>
  <c r="AJ502" i="1"/>
  <c r="AJ503" i="1"/>
  <c r="AJ504" i="1"/>
  <c r="AJ505" i="1"/>
  <c r="AJ506" i="1"/>
  <c r="AJ507" i="1"/>
  <c r="AJ508" i="1"/>
  <c r="AJ509" i="1"/>
  <c r="AJ510" i="1"/>
  <c r="AJ511" i="1"/>
  <c r="AJ512" i="1"/>
  <c r="AJ513" i="1"/>
  <c r="AJ514" i="1"/>
  <c r="AJ515" i="1"/>
  <c r="AJ516" i="1"/>
  <c r="AJ517" i="1"/>
  <c r="AJ518" i="1"/>
  <c r="AJ519" i="1"/>
  <c r="AJ520" i="1"/>
  <c r="AJ521" i="1"/>
  <c r="AJ522" i="1"/>
  <c r="AJ523" i="1"/>
  <c r="AJ524" i="1"/>
  <c r="AJ525" i="1"/>
  <c r="AJ526" i="1"/>
  <c r="AJ527" i="1"/>
  <c r="AJ528" i="1"/>
  <c r="AJ529" i="1"/>
  <c r="AJ530" i="1"/>
  <c r="AJ531" i="1"/>
  <c r="AJ532" i="1"/>
  <c r="AJ533" i="1"/>
  <c r="AJ534" i="1"/>
  <c r="AJ535" i="1"/>
  <c r="AJ536" i="1"/>
  <c r="AJ537" i="1"/>
  <c r="AJ538" i="1"/>
  <c r="AJ539" i="1"/>
  <c r="AJ540" i="1"/>
  <c r="AJ541" i="1"/>
  <c r="AJ542" i="1"/>
  <c r="AJ543" i="1"/>
  <c r="AJ544" i="1"/>
  <c r="AJ545" i="1"/>
  <c r="AJ546" i="1"/>
  <c r="AJ547" i="1"/>
  <c r="AJ548" i="1"/>
  <c r="AJ549" i="1"/>
  <c r="AJ550" i="1"/>
  <c r="AJ551" i="1"/>
  <c r="AJ552" i="1"/>
  <c r="AJ553" i="1"/>
  <c r="AJ554" i="1"/>
  <c r="AJ555" i="1"/>
  <c r="AJ556" i="1"/>
  <c r="AJ557" i="1"/>
  <c r="AJ558" i="1"/>
  <c r="AJ559" i="1"/>
  <c r="AJ560" i="1"/>
  <c r="AJ561" i="1"/>
  <c r="AJ562" i="1"/>
  <c r="AJ563" i="1"/>
  <c r="AJ564" i="1"/>
  <c r="AJ565" i="1"/>
  <c r="AJ566" i="1"/>
  <c r="AJ567" i="1"/>
  <c r="AJ568" i="1"/>
  <c r="AJ569" i="1"/>
  <c r="AJ570" i="1"/>
  <c r="AJ571" i="1"/>
  <c r="AJ572" i="1"/>
  <c r="AJ573" i="1"/>
  <c r="AJ574" i="1"/>
  <c r="AJ575" i="1"/>
  <c r="AJ576" i="1"/>
  <c r="AJ577" i="1"/>
  <c r="AJ578" i="1"/>
  <c r="AJ579" i="1"/>
  <c r="AJ580" i="1"/>
  <c r="AJ581" i="1"/>
  <c r="AJ582" i="1"/>
  <c r="AJ583" i="1"/>
  <c r="AJ584" i="1"/>
  <c r="AJ585" i="1"/>
  <c r="AJ586" i="1"/>
  <c r="AJ587" i="1"/>
  <c r="AJ588" i="1"/>
  <c r="AJ589" i="1"/>
  <c r="AJ590" i="1"/>
  <c r="AJ591" i="1"/>
  <c r="AJ592" i="1"/>
  <c r="AJ593" i="1"/>
  <c r="AJ594" i="1"/>
  <c r="AJ595" i="1"/>
  <c r="AJ596" i="1"/>
  <c r="AJ597" i="1"/>
  <c r="AJ598" i="1"/>
  <c r="AJ599" i="1"/>
  <c r="AJ600" i="1"/>
  <c r="AJ601" i="1"/>
  <c r="AJ602" i="1"/>
  <c r="AJ603" i="1"/>
  <c r="AJ604" i="1"/>
  <c r="AJ605" i="1"/>
  <c r="AJ606" i="1"/>
  <c r="AJ607" i="1"/>
  <c r="AJ608" i="1"/>
  <c r="AJ609" i="1"/>
  <c r="AJ610" i="1"/>
  <c r="AJ611" i="1"/>
  <c r="AJ612" i="1"/>
  <c r="AJ613" i="1"/>
  <c r="AJ614" i="1"/>
  <c r="AJ615" i="1"/>
  <c r="AJ616" i="1"/>
  <c r="AJ617" i="1"/>
  <c r="AJ618" i="1"/>
  <c r="AJ619" i="1"/>
  <c r="AJ620" i="1"/>
  <c r="AJ621" i="1"/>
  <c r="AJ622" i="1"/>
  <c r="AJ623" i="1"/>
  <c r="AJ624" i="1"/>
  <c r="AJ625" i="1"/>
  <c r="AJ626" i="1"/>
  <c r="AJ627" i="1"/>
  <c r="AJ628" i="1"/>
  <c r="AJ629" i="1"/>
  <c r="AJ630" i="1"/>
  <c r="AJ631" i="1"/>
  <c r="AJ632" i="1"/>
  <c r="AJ633" i="1"/>
  <c r="AJ634" i="1"/>
  <c r="AJ635" i="1"/>
  <c r="AJ636" i="1"/>
  <c r="AJ637" i="1"/>
  <c r="AJ638" i="1"/>
  <c r="AJ639" i="1"/>
  <c r="AJ640" i="1"/>
  <c r="AJ641" i="1"/>
  <c r="AJ642" i="1"/>
  <c r="AJ643" i="1"/>
  <c r="AJ644" i="1"/>
  <c r="AJ645" i="1"/>
  <c r="AJ646" i="1"/>
  <c r="AJ647" i="1"/>
  <c r="AJ648" i="1"/>
  <c r="AJ649" i="1"/>
  <c r="AJ650" i="1"/>
  <c r="AJ651" i="1"/>
  <c r="AJ652" i="1"/>
  <c r="AJ653" i="1"/>
  <c r="AJ654" i="1"/>
  <c r="AJ655" i="1"/>
  <c r="AJ656" i="1"/>
  <c r="AJ657" i="1"/>
  <c r="AJ658" i="1"/>
  <c r="AJ659" i="1"/>
  <c r="AJ660" i="1"/>
  <c r="AJ661" i="1"/>
  <c r="AJ662" i="1"/>
  <c r="AJ663" i="1"/>
  <c r="AJ664" i="1"/>
  <c r="AJ665" i="1"/>
  <c r="AJ666" i="1"/>
  <c r="AJ667" i="1"/>
  <c r="AJ668" i="1"/>
  <c r="AJ669" i="1"/>
  <c r="AJ670" i="1"/>
  <c r="AJ671" i="1"/>
  <c r="AJ672" i="1"/>
  <c r="AJ673" i="1"/>
  <c r="AJ674" i="1"/>
  <c r="AJ675" i="1"/>
  <c r="AJ676" i="1"/>
  <c r="AJ677" i="1"/>
  <c r="AJ678" i="1"/>
  <c r="AJ679" i="1"/>
  <c r="AJ680" i="1"/>
  <c r="AJ681" i="1"/>
  <c r="AJ682" i="1"/>
  <c r="AJ683" i="1"/>
  <c r="AJ684" i="1"/>
  <c r="AJ685" i="1"/>
  <c r="AJ686" i="1"/>
  <c r="AJ687" i="1"/>
  <c r="AJ688" i="1"/>
  <c r="AJ689" i="1"/>
  <c r="AJ690" i="1"/>
  <c r="AJ691" i="1"/>
  <c r="AJ692" i="1"/>
  <c r="AJ693" i="1"/>
  <c r="AJ694" i="1"/>
  <c r="AJ695" i="1"/>
  <c r="AJ696" i="1"/>
  <c r="AJ697" i="1"/>
  <c r="AJ698" i="1"/>
  <c r="AJ699" i="1"/>
  <c r="AJ700" i="1"/>
  <c r="AJ701" i="1"/>
  <c r="AJ702" i="1"/>
  <c r="AJ703" i="1"/>
  <c r="AJ704" i="1"/>
  <c r="AJ705" i="1"/>
  <c r="AJ706" i="1"/>
  <c r="AJ707" i="1"/>
  <c r="AJ708" i="1"/>
  <c r="AJ709" i="1"/>
  <c r="AJ710" i="1"/>
  <c r="AJ711" i="1"/>
  <c r="AJ712" i="1"/>
  <c r="AJ713" i="1"/>
  <c r="AJ714" i="1"/>
  <c r="AJ715" i="1"/>
  <c r="AJ716" i="1"/>
  <c r="AJ717" i="1"/>
  <c r="AJ718" i="1"/>
  <c r="AJ719" i="1"/>
  <c r="AJ720" i="1"/>
  <c r="AJ721" i="1"/>
  <c r="AJ722" i="1"/>
  <c r="AJ723" i="1"/>
  <c r="AJ724" i="1"/>
  <c r="AJ725" i="1"/>
  <c r="AJ726" i="1"/>
  <c r="AJ727" i="1"/>
  <c r="AJ728" i="1"/>
  <c r="AJ729" i="1"/>
  <c r="AJ730" i="1"/>
  <c r="AJ731" i="1"/>
  <c r="AJ732" i="1"/>
  <c r="AJ733" i="1"/>
  <c r="AJ734" i="1"/>
  <c r="AJ735" i="1"/>
  <c r="AJ736" i="1"/>
  <c r="AJ737" i="1"/>
  <c r="AJ738" i="1"/>
  <c r="AJ739" i="1"/>
  <c r="AJ740" i="1"/>
  <c r="AJ741" i="1"/>
  <c r="AJ742" i="1"/>
  <c r="AJ743" i="1"/>
  <c r="AJ744" i="1"/>
  <c r="AJ745" i="1"/>
  <c r="AJ746" i="1"/>
  <c r="AJ747" i="1"/>
  <c r="AJ748" i="1"/>
  <c r="AJ749" i="1"/>
  <c r="AJ750" i="1"/>
  <c r="AJ751" i="1"/>
  <c r="AJ752" i="1"/>
  <c r="AJ753" i="1"/>
  <c r="AJ754" i="1"/>
  <c r="AJ755" i="1"/>
  <c r="AJ756" i="1"/>
  <c r="AJ757" i="1"/>
  <c r="AJ758" i="1"/>
  <c r="AJ759" i="1"/>
  <c r="AJ760" i="1"/>
  <c r="AJ761" i="1"/>
  <c r="AJ762" i="1"/>
  <c r="AJ763" i="1"/>
  <c r="AJ764" i="1"/>
  <c r="AJ765" i="1"/>
  <c r="AJ766" i="1"/>
  <c r="AJ767" i="1"/>
  <c r="AJ768" i="1"/>
  <c r="AJ769" i="1"/>
  <c r="AJ770" i="1"/>
  <c r="AJ771" i="1"/>
  <c r="AJ772" i="1"/>
  <c r="AJ773" i="1"/>
  <c r="AJ774" i="1"/>
  <c r="AJ775" i="1"/>
  <c r="AJ776" i="1"/>
  <c r="AJ777" i="1"/>
  <c r="AJ778" i="1"/>
  <c r="AJ779" i="1"/>
  <c r="AJ780" i="1"/>
  <c r="AJ781" i="1"/>
  <c r="AJ782" i="1"/>
  <c r="AJ783" i="1"/>
  <c r="AJ784" i="1"/>
  <c r="AJ785" i="1"/>
  <c r="AJ786" i="1"/>
  <c r="AJ787" i="1"/>
  <c r="AJ788" i="1"/>
  <c r="AJ789" i="1"/>
  <c r="AJ790" i="1"/>
  <c r="AJ791" i="1"/>
  <c r="AJ792" i="1"/>
  <c r="AJ793" i="1"/>
  <c r="AJ794" i="1"/>
  <c r="AJ795" i="1"/>
  <c r="AJ796" i="1"/>
  <c r="AJ797" i="1"/>
  <c r="AJ798" i="1"/>
  <c r="AJ799" i="1"/>
  <c r="AJ800" i="1"/>
  <c r="AJ801" i="1"/>
  <c r="AJ802" i="1"/>
  <c r="AJ803" i="1"/>
  <c r="AJ804" i="1"/>
  <c r="AJ805" i="1"/>
  <c r="AJ806" i="1"/>
  <c r="AJ807" i="1"/>
  <c r="AJ808" i="1"/>
  <c r="AJ809" i="1"/>
  <c r="AJ810" i="1"/>
  <c r="AJ811" i="1"/>
  <c r="AJ812" i="1"/>
  <c r="AJ813" i="1"/>
  <c r="AJ814" i="1"/>
  <c r="AJ815" i="1"/>
  <c r="AJ816" i="1"/>
  <c r="AJ817" i="1"/>
  <c r="AJ818" i="1"/>
  <c r="AJ819" i="1"/>
  <c r="AJ820" i="1"/>
  <c r="AJ821" i="1"/>
  <c r="AJ822" i="1"/>
  <c r="AJ823" i="1"/>
  <c r="AJ824" i="1"/>
  <c r="AJ825" i="1"/>
  <c r="AJ826" i="1"/>
  <c r="AJ827" i="1"/>
  <c r="AJ828" i="1"/>
  <c r="AJ829" i="1"/>
  <c r="AJ830" i="1"/>
  <c r="AJ831" i="1"/>
  <c r="AJ832" i="1"/>
  <c r="AJ833" i="1"/>
  <c r="AJ834" i="1"/>
  <c r="AJ835" i="1"/>
  <c r="AJ836" i="1"/>
  <c r="AJ837" i="1"/>
  <c r="AJ838" i="1"/>
  <c r="AJ839" i="1"/>
  <c r="AJ840" i="1"/>
  <c r="AJ841" i="1"/>
  <c r="AJ842" i="1"/>
  <c r="AJ843" i="1"/>
  <c r="AJ844" i="1"/>
  <c r="AJ845" i="1"/>
  <c r="AJ846" i="1"/>
  <c r="AJ847" i="1"/>
  <c r="AJ848" i="1"/>
  <c r="AJ849" i="1"/>
  <c r="AJ850" i="1"/>
  <c r="AJ851" i="1"/>
  <c r="AJ852" i="1"/>
  <c r="AJ853" i="1"/>
  <c r="AJ854" i="1"/>
  <c r="AJ855" i="1"/>
  <c r="AJ856" i="1"/>
  <c r="AJ857" i="1"/>
  <c r="AJ858" i="1"/>
  <c r="AJ859" i="1"/>
  <c r="AJ860" i="1"/>
  <c r="AJ861" i="1"/>
  <c r="AJ862" i="1"/>
  <c r="AJ863" i="1"/>
  <c r="AJ864" i="1"/>
  <c r="AJ865" i="1"/>
  <c r="AJ866" i="1"/>
  <c r="AJ867" i="1"/>
  <c r="AJ868" i="1"/>
  <c r="AJ869" i="1"/>
  <c r="AJ870" i="1"/>
  <c r="AJ871" i="1"/>
  <c r="AJ872" i="1"/>
  <c r="AJ873" i="1"/>
  <c r="AJ874" i="1"/>
  <c r="AJ875" i="1"/>
  <c r="AJ876" i="1"/>
  <c r="AJ877" i="1"/>
  <c r="AJ878" i="1"/>
  <c r="AJ879" i="1"/>
  <c r="AJ880" i="1"/>
  <c r="AJ881" i="1"/>
  <c r="AJ882" i="1"/>
  <c r="AJ883" i="1"/>
  <c r="AJ884" i="1"/>
  <c r="AJ885" i="1"/>
  <c r="AJ886" i="1"/>
  <c r="AJ887" i="1"/>
  <c r="AJ888" i="1"/>
  <c r="AJ889" i="1"/>
  <c r="AJ890" i="1"/>
  <c r="AJ891" i="1"/>
  <c r="AJ892" i="1"/>
  <c r="AJ893" i="1"/>
  <c r="AJ894" i="1"/>
  <c r="AJ895" i="1"/>
  <c r="AJ896" i="1"/>
  <c r="AJ897" i="1"/>
  <c r="AJ898" i="1"/>
  <c r="AJ899" i="1"/>
  <c r="AJ900" i="1"/>
  <c r="AJ901" i="1"/>
  <c r="AJ902" i="1"/>
  <c r="AJ903" i="1"/>
  <c r="AJ904" i="1"/>
  <c r="AJ905" i="1"/>
  <c r="AJ906" i="1"/>
  <c r="AJ907" i="1"/>
  <c r="AJ908" i="1"/>
  <c r="AJ909" i="1"/>
  <c r="AJ910" i="1"/>
  <c r="AJ911" i="1"/>
  <c r="AJ912" i="1"/>
  <c r="AJ913" i="1"/>
  <c r="AJ914" i="1"/>
  <c r="AJ915" i="1"/>
  <c r="AJ916" i="1"/>
  <c r="AJ917" i="1"/>
  <c r="AJ918" i="1"/>
  <c r="AJ919" i="1"/>
  <c r="AJ920" i="1"/>
  <c r="AJ921" i="1"/>
  <c r="AJ922" i="1"/>
  <c r="AJ923" i="1"/>
  <c r="AJ924" i="1"/>
  <c r="AJ925" i="1"/>
  <c r="AJ926" i="1"/>
  <c r="AJ927" i="1"/>
  <c r="AJ928" i="1"/>
  <c r="AJ929" i="1"/>
  <c r="AJ930" i="1"/>
  <c r="AJ931" i="1"/>
  <c r="AJ932" i="1"/>
  <c r="AJ933" i="1"/>
  <c r="AJ934" i="1"/>
  <c r="AJ935" i="1"/>
  <c r="AJ936" i="1"/>
  <c r="AJ937" i="1"/>
  <c r="AJ938" i="1"/>
  <c r="AJ939" i="1"/>
  <c r="AJ940" i="1"/>
  <c r="AJ941" i="1"/>
  <c r="AJ942" i="1"/>
  <c r="AJ943" i="1"/>
  <c r="AJ944" i="1"/>
  <c r="AJ945" i="1"/>
  <c r="AJ946" i="1"/>
  <c r="AJ947" i="1"/>
  <c r="AJ948" i="1"/>
  <c r="AJ949" i="1"/>
  <c r="AJ950" i="1"/>
  <c r="AJ951" i="1"/>
  <c r="AJ952" i="1"/>
  <c r="AJ953" i="1"/>
  <c r="AJ954" i="1"/>
  <c r="AJ955" i="1"/>
  <c r="AJ956" i="1"/>
  <c r="AJ957" i="1"/>
  <c r="AJ958" i="1"/>
  <c r="AJ959" i="1"/>
  <c r="AJ960" i="1"/>
  <c r="AJ961" i="1"/>
  <c r="AJ962" i="1"/>
  <c r="AJ963" i="1"/>
  <c r="AJ964" i="1"/>
  <c r="AJ965" i="1"/>
  <c r="AJ966" i="1"/>
  <c r="AJ967" i="1"/>
  <c r="AJ968" i="1"/>
  <c r="AJ969" i="1"/>
  <c r="AJ970" i="1"/>
  <c r="AJ971" i="1"/>
  <c r="AJ972" i="1"/>
  <c r="AJ973" i="1"/>
  <c r="AJ974" i="1"/>
  <c r="AJ975" i="1"/>
  <c r="AJ976" i="1"/>
  <c r="AJ977" i="1"/>
  <c r="AJ978" i="1"/>
  <c r="AJ979" i="1"/>
  <c r="AJ980" i="1"/>
  <c r="AJ981" i="1"/>
  <c r="AJ982" i="1"/>
  <c r="AJ983" i="1"/>
  <c r="AJ984" i="1"/>
  <c r="AJ985" i="1"/>
  <c r="AJ986" i="1"/>
  <c r="AJ987" i="1"/>
  <c r="AJ988" i="1"/>
  <c r="AW12" i="1" l="1"/>
  <c r="J1003" i="1" l="1"/>
  <c r="AK6" i="1" l="1"/>
  <c r="AK8" i="1"/>
  <c r="AM8" i="1" s="1"/>
  <c r="AK9" i="1"/>
  <c r="AM9" i="1" s="1"/>
  <c r="AK10" i="1"/>
  <c r="AM10" i="1" s="1"/>
  <c r="AK11" i="1"/>
  <c r="AM11" i="1" s="1"/>
  <c r="AK12" i="1"/>
  <c r="AM12" i="1" s="1"/>
  <c r="AK13" i="1"/>
  <c r="AM13" i="1" s="1"/>
  <c r="AK14" i="1"/>
  <c r="AM14" i="1" s="1"/>
  <c r="AK15" i="1"/>
  <c r="AM15" i="1" s="1"/>
  <c r="AK16" i="1"/>
  <c r="AM16" i="1" s="1"/>
  <c r="AK17" i="1"/>
  <c r="AM17" i="1" s="1"/>
  <c r="AK18" i="1"/>
  <c r="AM18" i="1" s="1"/>
  <c r="AK19" i="1"/>
  <c r="AM19" i="1" s="1"/>
  <c r="AK20" i="1"/>
  <c r="AM20" i="1" s="1"/>
  <c r="AK21" i="1"/>
  <c r="AM21" i="1" s="1"/>
  <c r="AK22" i="1"/>
  <c r="AM22" i="1" s="1"/>
  <c r="AK23" i="1"/>
  <c r="AM23" i="1" s="1"/>
  <c r="AK24" i="1"/>
  <c r="AM24" i="1" s="1"/>
  <c r="AK25" i="1"/>
  <c r="AM25" i="1" s="1"/>
  <c r="AK26" i="1"/>
  <c r="AM26" i="1" s="1"/>
  <c r="AK27" i="1"/>
  <c r="AM27" i="1" s="1"/>
  <c r="AK28" i="1"/>
  <c r="AM28" i="1" s="1"/>
  <c r="AK29" i="1"/>
  <c r="AM29" i="1" s="1"/>
  <c r="AK30" i="1"/>
  <c r="AM30" i="1" s="1"/>
  <c r="AK31" i="1"/>
  <c r="AM31" i="1" s="1"/>
  <c r="AK32" i="1"/>
  <c r="AM32" i="1" s="1"/>
  <c r="AK33" i="1"/>
  <c r="AM33" i="1" s="1"/>
  <c r="AK34" i="1"/>
  <c r="AM34" i="1" s="1"/>
  <c r="AK35" i="1"/>
  <c r="AM35" i="1" s="1"/>
  <c r="AK36" i="1"/>
  <c r="AM36" i="1" s="1"/>
  <c r="AK37" i="1"/>
  <c r="AM37" i="1" s="1"/>
  <c r="AK38" i="1"/>
  <c r="AM38" i="1" s="1"/>
  <c r="AK39" i="1"/>
  <c r="AM39" i="1" s="1"/>
  <c r="AK40" i="1"/>
  <c r="AM40" i="1" s="1"/>
  <c r="AK41" i="1"/>
  <c r="AM41" i="1" s="1"/>
  <c r="AK42" i="1"/>
  <c r="AM42" i="1" s="1"/>
  <c r="AK43" i="1"/>
  <c r="AM43" i="1" s="1"/>
  <c r="AK44" i="1"/>
  <c r="AM44" i="1" s="1"/>
  <c r="AK45" i="1"/>
  <c r="AM45" i="1" s="1"/>
  <c r="AK46" i="1"/>
  <c r="AM46" i="1" s="1"/>
  <c r="AK47" i="1"/>
  <c r="AM47" i="1" s="1"/>
  <c r="AK48" i="1"/>
  <c r="AM48" i="1" s="1"/>
  <c r="AK49" i="1"/>
  <c r="AM49" i="1" s="1"/>
  <c r="AK50" i="1"/>
  <c r="AM50" i="1" s="1"/>
  <c r="AK51" i="1"/>
  <c r="AM51" i="1" s="1"/>
  <c r="AK52" i="1"/>
  <c r="AM52" i="1" s="1"/>
  <c r="AK53" i="1"/>
  <c r="AM53" i="1" s="1"/>
  <c r="AK54" i="1"/>
  <c r="AM54" i="1" s="1"/>
  <c r="AK55" i="1"/>
  <c r="AM55" i="1" s="1"/>
  <c r="AK56" i="1"/>
  <c r="AM56" i="1" s="1"/>
  <c r="AK57" i="1"/>
  <c r="AM57" i="1" s="1"/>
  <c r="AK58" i="1"/>
  <c r="AM58" i="1" s="1"/>
  <c r="AK59" i="1"/>
  <c r="AM59" i="1" s="1"/>
  <c r="AK60" i="1"/>
  <c r="AM60" i="1" s="1"/>
  <c r="AK61" i="1"/>
  <c r="AM61" i="1" s="1"/>
  <c r="AK62" i="1"/>
  <c r="AM62" i="1" s="1"/>
  <c r="AK63" i="1"/>
  <c r="AM63" i="1" s="1"/>
  <c r="AK64" i="1"/>
  <c r="AM64" i="1" s="1"/>
  <c r="AK65" i="1"/>
  <c r="AM65" i="1" s="1"/>
  <c r="AK66" i="1"/>
  <c r="AM66" i="1" s="1"/>
  <c r="AK67" i="1"/>
  <c r="AM67" i="1" s="1"/>
  <c r="AK68" i="1"/>
  <c r="AM68" i="1" s="1"/>
  <c r="AK69" i="1"/>
  <c r="AM69" i="1" s="1"/>
  <c r="AK70" i="1"/>
  <c r="AM70" i="1" s="1"/>
  <c r="AK71" i="1"/>
  <c r="AM71" i="1" s="1"/>
  <c r="AK72" i="1"/>
  <c r="AM72" i="1" s="1"/>
  <c r="AK73" i="1"/>
  <c r="AM73" i="1" s="1"/>
  <c r="AK74" i="1"/>
  <c r="AK75" i="1"/>
  <c r="AM75" i="1" s="1"/>
  <c r="AK76" i="1"/>
  <c r="AM76" i="1" s="1"/>
  <c r="AK77" i="1"/>
  <c r="AM77" i="1" s="1"/>
  <c r="AK78" i="1"/>
  <c r="AM78" i="1" s="1"/>
  <c r="AK79" i="1"/>
  <c r="AM79" i="1" s="1"/>
  <c r="AK80" i="1"/>
  <c r="AM80" i="1" s="1"/>
  <c r="AK81" i="1"/>
  <c r="AM81" i="1" s="1"/>
  <c r="AK82" i="1"/>
  <c r="AM82" i="1" s="1"/>
  <c r="AK83" i="1"/>
  <c r="AM83" i="1" s="1"/>
  <c r="AK84" i="1"/>
  <c r="AM84" i="1" s="1"/>
  <c r="AK85" i="1"/>
  <c r="AM85" i="1" s="1"/>
  <c r="AK86" i="1"/>
  <c r="AM86" i="1" s="1"/>
  <c r="AK87" i="1"/>
  <c r="AM87" i="1" s="1"/>
  <c r="AK88" i="1"/>
  <c r="AM88" i="1" s="1"/>
  <c r="AK89" i="1"/>
  <c r="AM89" i="1" s="1"/>
  <c r="AK90" i="1"/>
  <c r="AM90" i="1" s="1"/>
  <c r="AK91" i="1"/>
  <c r="AM91" i="1" s="1"/>
  <c r="AK92" i="1"/>
  <c r="AM92" i="1" s="1"/>
  <c r="AK93" i="1"/>
  <c r="AM93" i="1" s="1"/>
  <c r="AK94" i="1"/>
  <c r="AM94" i="1" s="1"/>
  <c r="AK95" i="1"/>
  <c r="AM95" i="1" s="1"/>
  <c r="AK96" i="1"/>
  <c r="AM96" i="1" s="1"/>
  <c r="AK97" i="1"/>
  <c r="AM97" i="1" s="1"/>
  <c r="AK98" i="1"/>
  <c r="AM98" i="1" s="1"/>
  <c r="AK99" i="1"/>
  <c r="AK100" i="1"/>
  <c r="AM100" i="1" s="1"/>
  <c r="AK101" i="1"/>
  <c r="AM101" i="1" s="1"/>
  <c r="AK102" i="1"/>
  <c r="AM102" i="1" s="1"/>
  <c r="AK103" i="1"/>
  <c r="AM103" i="1" s="1"/>
  <c r="AK104" i="1"/>
  <c r="AM104" i="1" s="1"/>
  <c r="AK105" i="1"/>
  <c r="AM105" i="1" s="1"/>
  <c r="AK106" i="1"/>
  <c r="AK107" i="1"/>
  <c r="AM107" i="1" s="1"/>
  <c r="AK108" i="1"/>
  <c r="AM108" i="1" s="1"/>
  <c r="AK109" i="1"/>
  <c r="AM109" i="1" s="1"/>
  <c r="AK110" i="1"/>
  <c r="AM110" i="1" s="1"/>
  <c r="AK111" i="1"/>
  <c r="AM111" i="1" s="1"/>
  <c r="AK112" i="1"/>
  <c r="AM112" i="1" s="1"/>
  <c r="AK113" i="1"/>
  <c r="AM113" i="1" s="1"/>
  <c r="AK114" i="1"/>
  <c r="AM114" i="1" s="1"/>
  <c r="AK115" i="1"/>
  <c r="AM115" i="1" s="1"/>
  <c r="AK116" i="1"/>
  <c r="AK117" i="1"/>
  <c r="AM117" i="1" s="1"/>
  <c r="AK118" i="1"/>
  <c r="AM118" i="1" s="1"/>
  <c r="AK119" i="1"/>
  <c r="AM119" i="1" s="1"/>
  <c r="AK120" i="1"/>
  <c r="AM120" i="1" s="1"/>
  <c r="AK121" i="1"/>
  <c r="AM121" i="1" s="1"/>
  <c r="AK122" i="1"/>
  <c r="AM122" i="1" s="1"/>
  <c r="AK123" i="1"/>
  <c r="AM123" i="1" s="1"/>
  <c r="AK124" i="1"/>
  <c r="AM124" i="1" s="1"/>
  <c r="AK125" i="1"/>
  <c r="AM125" i="1" s="1"/>
  <c r="AK126" i="1"/>
  <c r="AM126" i="1" s="1"/>
  <c r="AK127" i="1"/>
  <c r="AM127" i="1" s="1"/>
  <c r="AK128" i="1"/>
  <c r="AM128" i="1" s="1"/>
  <c r="AK129" i="1"/>
  <c r="AM129" i="1" s="1"/>
  <c r="AK130" i="1"/>
  <c r="AM130" i="1" s="1"/>
  <c r="AK131" i="1"/>
  <c r="AK132" i="1"/>
  <c r="AM132" i="1" s="1"/>
  <c r="AK133" i="1"/>
  <c r="AM133" i="1" s="1"/>
  <c r="AK134" i="1"/>
  <c r="AM134" i="1" s="1"/>
  <c r="AK135" i="1"/>
  <c r="AM135" i="1" s="1"/>
  <c r="AK136" i="1"/>
  <c r="AM136" i="1" s="1"/>
  <c r="AK137" i="1"/>
  <c r="AM137" i="1" s="1"/>
  <c r="AK138" i="1"/>
  <c r="AK139" i="1"/>
  <c r="AM139" i="1" s="1"/>
  <c r="AK140" i="1"/>
  <c r="AM140" i="1" s="1"/>
  <c r="AK141" i="1"/>
  <c r="AM141" i="1" s="1"/>
  <c r="AK142" i="1"/>
  <c r="AM142" i="1" s="1"/>
  <c r="AK143" i="1"/>
  <c r="AM143" i="1" s="1"/>
  <c r="AK144" i="1"/>
  <c r="AM144" i="1" s="1"/>
  <c r="AK145" i="1"/>
  <c r="AM145" i="1" s="1"/>
  <c r="AK146" i="1"/>
  <c r="AM146" i="1" s="1"/>
  <c r="AK147" i="1"/>
  <c r="AM147" i="1" s="1"/>
  <c r="AK148" i="1"/>
  <c r="AM148" i="1" s="1"/>
  <c r="AK149" i="1"/>
  <c r="AM149" i="1" s="1"/>
  <c r="AK150" i="1"/>
  <c r="AM150" i="1" s="1"/>
  <c r="AK151" i="1"/>
  <c r="AM151" i="1" s="1"/>
  <c r="AK152" i="1"/>
  <c r="AM152" i="1" s="1"/>
  <c r="AK153" i="1"/>
  <c r="AM153" i="1" s="1"/>
  <c r="AK154" i="1"/>
  <c r="AM154" i="1" s="1"/>
  <c r="AK155" i="1"/>
  <c r="AM155" i="1" s="1"/>
  <c r="AK156" i="1"/>
  <c r="AM156" i="1" s="1"/>
  <c r="AK157" i="1"/>
  <c r="AM157" i="1" s="1"/>
  <c r="AK158" i="1"/>
  <c r="AM158" i="1" s="1"/>
  <c r="AK159" i="1"/>
  <c r="AM159" i="1" s="1"/>
  <c r="AK160" i="1"/>
  <c r="AM160" i="1" s="1"/>
  <c r="AK161" i="1"/>
  <c r="AM161" i="1" s="1"/>
  <c r="AK162" i="1"/>
  <c r="AM162" i="1" s="1"/>
  <c r="AK163" i="1"/>
  <c r="AK164" i="1"/>
  <c r="AK165" i="1"/>
  <c r="AM165" i="1" s="1"/>
  <c r="AK166" i="1"/>
  <c r="AM166" i="1" s="1"/>
  <c r="AK167" i="1"/>
  <c r="AM167" i="1" s="1"/>
  <c r="AK168" i="1"/>
  <c r="AM168" i="1" s="1"/>
  <c r="AK169" i="1"/>
  <c r="AM169" i="1" s="1"/>
  <c r="AK170" i="1"/>
  <c r="AK171" i="1"/>
  <c r="AM171" i="1" s="1"/>
  <c r="AK172" i="1"/>
  <c r="AM172" i="1" s="1"/>
  <c r="AK173" i="1"/>
  <c r="AM173" i="1" s="1"/>
  <c r="AK174" i="1"/>
  <c r="AM174" i="1" s="1"/>
  <c r="AK175" i="1"/>
  <c r="AM175" i="1" s="1"/>
  <c r="AK176" i="1"/>
  <c r="AM176" i="1" s="1"/>
  <c r="AK177" i="1"/>
  <c r="AM177" i="1" s="1"/>
  <c r="AK178" i="1"/>
  <c r="AM178" i="1" s="1"/>
  <c r="AK179" i="1"/>
  <c r="AM179" i="1" s="1"/>
  <c r="AK180" i="1"/>
  <c r="AM180" i="1" s="1"/>
  <c r="AK181" i="1"/>
  <c r="AM181" i="1" s="1"/>
  <c r="AK182" i="1"/>
  <c r="AM182" i="1" s="1"/>
  <c r="AK183" i="1"/>
  <c r="AM183" i="1" s="1"/>
  <c r="AK184" i="1"/>
  <c r="AM184" i="1" s="1"/>
  <c r="AK185" i="1"/>
  <c r="AM185" i="1" s="1"/>
  <c r="AK186" i="1"/>
  <c r="AM186" i="1" s="1"/>
  <c r="AK187" i="1"/>
  <c r="AM187" i="1" s="1"/>
  <c r="AK188" i="1"/>
  <c r="AM188" i="1" s="1"/>
  <c r="AK189" i="1"/>
  <c r="AM189" i="1" s="1"/>
  <c r="AK190" i="1"/>
  <c r="AM190" i="1" s="1"/>
  <c r="AK191" i="1"/>
  <c r="AM191" i="1" s="1"/>
  <c r="AK192" i="1"/>
  <c r="AM192" i="1" s="1"/>
  <c r="AK193" i="1"/>
  <c r="AM193" i="1" s="1"/>
  <c r="AK194" i="1"/>
  <c r="AM194" i="1" s="1"/>
  <c r="AK195" i="1"/>
  <c r="AK196" i="1"/>
  <c r="AM196" i="1" s="1"/>
  <c r="AK197" i="1"/>
  <c r="AM197" i="1" s="1"/>
  <c r="AK198" i="1"/>
  <c r="AM198" i="1" s="1"/>
  <c r="AK199" i="1"/>
  <c r="AM199" i="1" s="1"/>
  <c r="AK200" i="1"/>
  <c r="AM200" i="1" s="1"/>
  <c r="AK201" i="1"/>
  <c r="AM201" i="1" s="1"/>
  <c r="AK202" i="1"/>
  <c r="AK203" i="1"/>
  <c r="AM203" i="1" s="1"/>
  <c r="AK204" i="1"/>
  <c r="AM204" i="1" s="1"/>
  <c r="AK205" i="1"/>
  <c r="AM205" i="1" s="1"/>
  <c r="AK206" i="1"/>
  <c r="AM206" i="1" s="1"/>
  <c r="AK207" i="1"/>
  <c r="AM207" i="1" s="1"/>
  <c r="AK208" i="1"/>
  <c r="AM208" i="1" s="1"/>
  <c r="AK209" i="1"/>
  <c r="AM209" i="1" s="1"/>
  <c r="AK210" i="1"/>
  <c r="AM210" i="1" s="1"/>
  <c r="AK211" i="1"/>
  <c r="AM211" i="1" s="1"/>
  <c r="AK212" i="1"/>
  <c r="AM212" i="1" s="1"/>
  <c r="AK213" i="1"/>
  <c r="AM213" i="1" s="1"/>
  <c r="AK214" i="1"/>
  <c r="AM214" i="1" s="1"/>
  <c r="AK215" i="1"/>
  <c r="AM215" i="1" s="1"/>
  <c r="AK216" i="1"/>
  <c r="AM216" i="1" s="1"/>
  <c r="AK217" i="1"/>
  <c r="AM217" i="1" s="1"/>
  <c r="AK218" i="1"/>
  <c r="AM218" i="1" s="1"/>
  <c r="AK219" i="1"/>
  <c r="AM219" i="1" s="1"/>
  <c r="AK220" i="1"/>
  <c r="AM220" i="1" s="1"/>
  <c r="AK221" i="1"/>
  <c r="AM221" i="1" s="1"/>
  <c r="AK222" i="1"/>
  <c r="AM222" i="1" s="1"/>
  <c r="AK223" i="1"/>
  <c r="AM223" i="1" s="1"/>
  <c r="AK224" i="1"/>
  <c r="AM224" i="1" s="1"/>
  <c r="AK225" i="1"/>
  <c r="AM225" i="1" s="1"/>
  <c r="AK226" i="1"/>
  <c r="AM226" i="1" s="1"/>
  <c r="AK227" i="1"/>
  <c r="AK228" i="1"/>
  <c r="AK229" i="1"/>
  <c r="AM229" i="1" s="1"/>
  <c r="AK230" i="1"/>
  <c r="AM230" i="1" s="1"/>
  <c r="AK231" i="1"/>
  <c r="AM231" i="1" s="1"/>
  <c r="AK232" i="1"/>
  <c r="AM232" i="1" s="1"/>
  <c r="AK233" i="1"/>
  <c r="AM233" i="1" s="1"/>
  <c r="AK234" i="1"/>
  <c r="AK235" i="1"/>
  <c r="AM235" i="1" s="1"/>
  <c r="AK236" i="1"/>
  <c r="AM236" i="1" s="1"/>
  <c r="AK237" i="1"/>
  <c r="AM237" i="1" s="1"/>
  <c r="AK238" i="1"/>
  <c r="AM238" i="1" s="1"/>
  <c r="AK239" i="1"/>
  <c r="AM239" i="1" s="1"/>
  <c r="AK240" i="1"/>
  <c r="AM240" i="1" s="1"/>
  <c r="AK241" i="1"/>
  <c r="AM241" i="1" s="1"/>
  <c r="AK242" i="1"/>
  <c r="AM242" i="1" s="1"/>
  <c r="AK243" i="1"/>
  <c r="AM243" i="1" s="1"/>
  <c r="AK244" i="1"/>
  <c r="AM244" i="1" s="1"/>
  <c r="AK245" i="1"/>
  <c r="AM245" i="1" s="1"/>
  <c r="AK246" i="1"/>
  <c r="AM246" i="1" s="1"/>
  <c r="AK247" i="1"/>
  <c r="AM247" i="1" s="1"/>
  <c r="AK248" i="1"/>
  <c r="AM248" i="1" s="1"/>
  <c r="AK249" i="1"/>
  <c r="AM249" i="1" s="1"/>
  <c r="AK250" i="1"/>
  <c r="AM250" i="1" s="1"/>
  <c r="AK251" i="1"/>
  <c r="AM251" i="1" s="1"/>
  <c r="AK252" i="1"/>
  <c r="AM252" i="1" s="1"/>
  <c r="AK253" i="1"/>
  <c r="AM253" i="1" s="1"/>
  <c r="AK254" i="1"/>
  <c r="AM254" i="1" s="1"/>
  <c r="AK255" i="1"/>
  <c r="AM255" i="1" s="1"/>
  <c r="AK256" i="1"/>
  <c r="AM256" i="1" s="1"/>
  <c r="AK257" i="1"/>
  <c r="AM257" i="1" s="1"/>
  <c r="AK258" i="1"/>
  <c r="AM258" i="1" s="1"/>
  <c r="AK259" i="1"/>
  <c r="AK260" i="1"/>
  <c r="AK261" i="1"/>
  <c r="AM261" i="1" s="1"/>
  <c r="AK262" i="1"/>
  <c r="AM262" i="1" s="1"/>
  <c r="AK263" i="1"/>
  <c r="AM263" i="1" s="1"/>
  <c r="AK264" i="1"/>
  <c r="AM264" i="1" s="1"/>
  <c r="AK265" i="1"/>
  <c r="AM265" i="1" s="1"/>
  <c r="AK266" i="1"/>
  <c r="AK267" i="1"/>
  <c r="AM267" i="1" s="1"/>
  <c r="AK268" i="1"/>
  <c r="AM268" i="1" s="1"/>
  <c r="AK269" i="1"/>
  <c r="AM269" i="1" s="1"/>
  <c r="AK270" i="1"/>
  <c r="AM270" i="1" s="1"/>
  <c r="AK271" i="1"/>
  <c r="AM271" i="1" s="1"/>
  <c r="AK272" i="1"/>
  <c r="AM272" i="1" s="1"/>
  <c r="AK273" i="1"/>
  <c r="AM273" i="1" s="1"/>
  <c r="AK274" i="1"/>
  <c r="AM274" i="1" s="1"/>
  <c r="AK275" i="1"/>
  <c r="AM275" i="1" s="1"/>
  <c r="AK276" i="1"/>
  <c r="AM276" i="1" s="1"/>
  <c r="AK277" i="1"/>
  <c r="AM277" i="1" s="1"/>
  <c r="AK278" i="1"/>
  <c r="AM278" i="1" s="1"/>
  <c r="AK279" i="1"/>
  <c r="AM279" i="1" s="1"/>
  <c r="AK280" i="1"/>
  <c r="AM280" i="1" s="1"/>
  <c r="AK281" i="1"/>
  <c r="AM281" i="1" s="1"/>
  <c r="AK282" i="1"/>
  <c r="AM282" i="1" s="1"/>
  <c r="AK283" i="1"/>
  <c r="AM283" i="1" s="1"/>
  <c r="AK284" i="1"/>
  <c r="AM284" i="1" s="1"/>
  <c r="AK285" i="1"/>
  <c r="AM285" i="1" s="1"/>
  <c r="AK286" i="1"/>
  <c r="AM286" i="1" s="1"/>
  <c r="AK287" i="1"/>
  <c r="AM287" i="1" s="1"/>
  <c r="AK288" i="1"/>
  <c r="AK289" i="1"/>
  <c r="AM289" i="1" s="1"/>
  <c r="AK290" i="1"/>
  <c r="AM290" i="1" s="1"/>
  <c r="AK291" i="1"/>
  <c r="AM291" i="1" s="1"/>
  <c r="AK292" i="1"/>
  <c r="AK293" i="1"/>
  <c r="AM293" i="1" s="1"/>
  <c r="AK294" i="1"/>
  <c r="AM294" i="1" s="1"/>
  <c r="AK295" i="1"/>
  <c r="AM295" i="1" s="1"/>
  <c r="AK296" i="1"/>
  <c r="AM296" i="1" s="1"/>
  <c r="AK297" i="1"/>
  <c r="AM297" i="1" s="1"/>
  <c r="AK298" i="1"/>
  <c r="AM298" i="1" s="1"/>
  <c r="AK299" i="1"/>
  <c r="AM299" i="1" s="1"/>
  <c r="AK300" i="1"/>
  <c r="AM300" i="1" s="1"/>
  <c r="AK301" i="1"/>
  <c r="AM301" i="1" s="1"/>
  <c r="AK302" i="1"/>
  <c r="AM302" i="1" s="1"/>
  <c r="AK303" i="1"/>
  <c r="AM303" i="1" s="1"/>
  <c r="AK304" i="1"/>
  <c r="AM304" i="1" s="1"/>
  <c r="AK305" i="1"/>
  <c r="AM305" i="1" s="1"/>
  <c r="AK306" i="1"/>
  <c r="AM306" i="1" s="1"/>
  <c r="AK307" i="1"/>
  <c r="AM307" i="1" s="1"/>
  <c r="AK308" i="1"/>
  <c r="AM308" i="1" s="1"/>
  <c r="AK309" i="1"/>
  <c r="AM309" i="1" s="1"/>
  <c r="AK310" i="1"/>
  <c r="AM310" i="1" s="1"/>
  <c r="AK311" i="1"/>
  <c r="AM311" i="1" s="1"/>
  <c r="AK312" i="1"/>
  <c r="AK313" i="1"/>
  <c r="AM313" i="1" s="1"/>
  <c r="AK314" i="1"/>
  <c r="AK315" i="1"/>
  <c r="AM315" i="1" s="1"/>
  <c r="AK316" i="1"/>
  <c r="AM316" i="1" s="1"/>
  <c r="AK317" i="1"/>
  <c r="AM317" i="1" s="1"/>
  <c r="AK318" i="1"/>
  <c r="AM318" i="1" s="1"/>
  <c r="AK319" i="1"/>
  <c r="AM319" i="1" s="1"/>
  <c r="AK320" i="1"/>
  <c r="AM320" i="1" s="1"/>
  <c r="AK321" i="1"/>
  <c r="AM321" i="1" s="1"/>
  <c r="AK322" i="1"/>
  <c r="AM322" i="1" s="1"/>
  <c r="AK323" i="1"/>
  <c r="AM323" i="1" s="1"/>
  <c r="AK324" i="1"/>
  <c r="AM324" i="1" s="1"/>
  <c r="AK325" i="1"/>
  <c r="AM325" i="1" s="1"/>
  <c r="AK326" i="1"/>
  <c r="AM326" i="1" s="1"/>
  <c r="AK327" i="1"/>
  <c r="AM327" i="1" s="1"/>
  <c r="AK328" i="1"/>
  <c r="AM328" i="1" s="1"/>
  <c r="AK329" i="1"/>
  <c r="AM329" i="1" s="1"/>
  <c r="AK330" i="1"/>
  <c r="AM330" i="1" s="1"/>
  <c r="AK331" i="1"/>
  <c r="AM331" i="1" s="1"/>
  <c r="AK332" i="1"/>
  <c r="AM332" i="1" s="1"/>
  <c r="AK333" i="1"/>
  <c r="AM333" i="1" s="1"/>
  <c r="AK334" i="1"/>
  <c r="AM334" i="1" s="1"/>
  <c r="AK335" i="1"/>
  <c r="AM335" i="1" s="1"/>
  <c r="AK336" i="1"/>
  <c r="AM336" i="1" s="1"/>
  <c r="AK337" i="1"/>
  <c r="AK338" i="1"/>
  <c r="AM338" i="1" s="1"/>
  <c r="AK339" i="1"/>
  <c r="AK340" i="1"/>
  <c r="AM340" i="1" s="1"/>
  <c r="AK341" i="1"/>
  <c r="AM341" i="1" s="1"/>
  <c r="AK342" i="1"/>
  <c r="AM342" i="1" s="1"/>
  <c r="AK343" i="1"/>
  <c r="AM343" i="1" s="1"/>
  <c r="AK344" i="1"/>
  <c r="AM344" i="1" s="1"/>
  <c r="AK345" i="1"/>
  <c r="AM345" i="1" s="1"/>
  <c r="AK346" i="1"/>
  <c r="AM346" i="1" s="1"/>
  <c r="AK347" i="1"/>
  <c r="AM347" i="1" s="1"/>
  <c r="AK348" i="1"/>
  <c r="AM348" i="1" s="1"/>
  <c r="AK349" i="1"/>
  <c r="AM349" i="1" s="1"/>
  <c r="AK350" i="1"/>
  <c r="AM350" i="1" s="1"/>
  <c r="AK351" i="1"/>
  <c r="AM351" i="1" s="1"/>
  <c r="AK352" i="1"/>
  <c r="AM352" i="1" s="1"/>
  <c r="AK353" i="1"/>
  <c r="AK354" i="1"/>
  <c r="AK355" i="1"/>
  <c r="AK356" i="1"/>
  <c r="AM356" i="1" s="1"/>
  <c r="AK357" i="1"/>
  <c r="AM357" i="1" s="1"/>
  <c r="AK358" i="1"/>
  <c r="AK359" i="1"/>
  <c r="AM359" i="1" s="1"/>
  <c r="AK360" i="1"/>
  <c r="AM360" i="1" s="1"/>
  <c r="AK361" i="1"/>
  <c r="AM361" i="1" s="1"/>
  <c r="AK362" i="1"/>
  <c r="AK363" i="1"/>
  <c r="AM363" i="1" s="1"/>
  <c r="AK364" i="1"/>
  <c r="AM364" i="1" s="1"/>
  <c r="AK365" i="1"/>
  <c r="AM365" i="1" s="1"/>
  <c r="AK366" i="1"/>
  <c r="AM366" i="1" s="1"/>
  <c r="AK367" i="1"/>
  <c r="AM367" i="1" s="1"/>
  <c r="AK368" i="1"/>
  <c r="AM368" i="1" s="1"/>
  <c r="AK369" i="1"/>
  <c r="AM369" i="1" s="1"/>
  <c r="AK370" i="1"/>
  <c r="AM370" i="1" s="1"/>
  <c r="AK371" i="1"/>
  <c r="AK372" i="1"/>
  <c r="AM372" i="1" s="1"/>
  <c r="AK373" i="1"/>
  <c r="AM373" i="1" s="1"/>
  <c r="AK374" i="1"/>
  <c r="AK375" i="1"/>
  <c r="AM375" i="1" s="1"/>
  <c r="AK376" i="1"/>
  <c r="AK377" i="1"/>
  <c r="AM377" i="1" s="1"/>
  <c r="AK378" i="1"/>
  <c r="AM378" i="1" s="1"/>
  <c r="AK379" i="1"/>
  <c r="AM379" i="1" s="1"/>
  <c r="AK380" i="1"/>
  <c r="AM380" i="1" s="1"/>
  <c r="AK381" i="1"/>
  <c r="AM381" i="1" s="1"/>
  <c r="AK382" i="1"/>
  <c r="AM382" i="1" s="1"/>
  <c r="AK383" i="1"/>
  <c r="AM383" i="1" s="1"/>
  <c r="AK384" i="1"/>
  <c r="AM384" i="1" s="1"/>
  <c r="AK385" i="1"/>
  <c r="AM385" i="1" s="1"/>
  <c r="AK386" i="1"/>
  <c r="AM386" i="1" s="1"/>
  <c r="AK387" i="1"/>
  <c r="AM387" i="1" s="1"/>
  <c r="AK388" i="1"/>
  <c r="AM388" i="1" s="1"/>
  <c r="AK389" i="1"/>
  <c r="AM389" i="1" s="1"/>
  <c r="AK390" i="1"/>
  <c r="AM390" i="1" s="1"/>
  <c r="AK391" i="1"/>
  <c r="AM391" i="1" s="1"/>
  <c r="AK392" i="1"/>
  <c r="AK393" i="1"/>
  <c r="AM393" i="1" s="1"/>
  <c r="AK394" i="1"/>
  <c r="AK395" i="1"/>
  <c r="AM395" i="1" s="1"/>
  <c r="AK396" i="1"/>
  <c r="AM396" i="1" s="1"/>
  <c r="AK397" i="1"/>
  <c r="AM397" i="1" s="1"/>
  <c r="AK398" i="1"/>
  <c r="AM398" i="1" s="1"/>
  <c r="AK399" i="1"/>
  <c r="AM399" i="1" s="1"/>
  <c r="AK400" i="1"/>
  <c r="AM400" i="1" s="1"/>
  <c r="AK401" i="1"/>
  <c r="AM401" i="1" s="1"/>
  <c r="AK402" i="1"/>
  <c r="AM402" i="1" s="1"/>
  <c r="AK403" i="1"/>
  <c r="AM403" i="1" s="1"/>
  <c r="AK404" i="1"/>
  <c r="AM404" i="1" s="1"/>
  <c r="AK405" i="1"/>
  <c r="AM405" i="1" s="1"/>
  <c r="AK406" i="1"/>
  <c r="AM406" i="1" s="1"/>
  <c r="AK407" i="1"/>
  <c r="AM407" i="1" s="1"/>
  <c r="AK408" i="1"/>
  <c r="AK409" i="1"/>
  <c r="AK410" i="1"/>
  <c r="AK411" i="1"/>
  <c r="AM411" i="1" s="1"/>
  <c r="AK412" i="1"/>
  <c r="AM412" i="1" s="1"/>
  <c r="AK413" i="1"/>
  <c r="AM413" i="1" s="1"/>
  <c r="AK414" i="1"/>
  <c r="AM414" i="1" s="1"/>
  <c r="AK415" i="1"/>
  <c r="AM415" i="1" s="1"/>
  <c r="AK416" i="1"/>
  <c r="AM416" i="1" s="1"/>
  <c r="AK417" i="1"/>
  <c r="AM417" i="1" s="1"/>
  <c r="AK418" i="1"/>
  <c r="AM418" i="1" s="1"/>
  <c r="AK419" i="1"/>
  <c r="AM419" i="1" s="1"/>
  <c r="AK420" i="1"/>
  <c r="AM420" i="1" s="1"/>
  <c r="AK421" i="1"/>
  <c r="AM421" i="1" s="1"/>
  <c r="AK422" i="1"/>
  <c r="AM422" i="1" s="1"/>
  <c r="AK423" i="1"/>
  <c r="AM423" i="1" s="1"/>
  <c r="AK424" i="1"/>
  <c r="AM424" i="1" s="1"/>
  <c r="AK425" i="1"/>
  <c r="AM425" i="1" s="1"/>
  <c r="AK426" i="1"/>
  <c r="AK427" i="1"/>
  <c r="AM427" i="1" s="1"/>
  <c r="AK428" i="1"/>
  <c r="AM428" i="1" s="1"/>
  <c r="AK429" i="1"/>
  <c r="AM429" i="1" s="1"/>
  <c r="AK430" i="1"/>
  <c r="AM430" i="1" s="1"/>
  <c r="AK431" i="1"/>
  <c r="AM431" i="1" s="1"/>
  <c r="AK432" i="1"/>
  <c r="AM432" i="1" s="1"/>
  <c r="AK433" i="1"/>
  <c r="AM433" i="1" s="1"/>
  <c r="AK434" i="1"/>
  <c r="AM434" i="1" s="1"/>
  <c r="AK435" i="1"/>
  <c r="AM435" i="1" s="1"/>
  <c r="AK436" i="1"/>
  <c r="AM436" i="1" s="1"/>
  <c r="AK437" i="1"/>
  <c r="AM437" i="1" s="1"/>
  <c r="AK438" i="1"/>
  <c r="AM438" i="1" s="1"/>
  <c r="AK439" i="1"/>
  <c r="AM439" i="1" s="1"/>
  <c r="AK440" i="1"/>
  <c r="AM440" i="1" s="1"/>
  <c r="AK441" i="1"/>
  <c r="AM441" i="1" s="1"/>
  <c r="AK442" i="1"/>
  <c r="AM442" i="1" s="1"/>
  <c r="AK443" i="1"/>
  <c r="AM443" i="1" s="1"/>
  <c r="AK444" i="1"/>
  <c r="AM444" i="1" s="1"/>
  <c r="AK445" i="1"/>
  <c r="AM445" i="1" s="1"/>
  <c r="AK446" i="1"/>
  <c r="AM446" i="1" s="1"/>
  <c r="AK447" i="1"/>
  <c r="AM447" i="1" s="1"/>
  <c r="AK448" i="1"/>
  <c r="AM448" i="1" s="1"/>
  <c r="AK449" i="1"/>
  <c r="AK450" i="1"/>
  <c r="AM450" i="1" s="1"/>
  <c r="AK451" i="1"/>
  <c r="AM451" i="1" s="1"/>
  <c r="AK452" i="1"/>
  <c r="AM452" i="1" s="1"/>
  <c r="AK453" i="1"/>
  <c r="AM453" i="1" s="1"/>
  <c r="AK454" i="1"/>
  <c r="AM454" i="1" s="1"/>
  <c r="AK455" i="1"/>
  <c r="AM455" i="1" s="1"/>
  <c r="AK456" i="1"/>
  <c r="AM456" i="1" s="1"/>
  <c r="AK457" i="1"/>
  <c r="AM457" i="1" s="1"/>
  <c r="AK458" i="1"/>
  <c r="AM458" i="1" s="1"/>
  <c r="AK459" i="1"/>
  <c r="AM459" i="1" s="1"/>
  <c r="AK460" i="1"/>
  <c r="AM460" i="1" s="1"/>
  <c r="AK461" i="1"/>
  <c r="AM461" i="1" s="1"/>
  <c r="AK462" i="1"/>
  <c r="AM462" i="1" s="1"/>
  <c r="AK463" i="1"/>
  <c r="AM463" i="1" s="1"/>
  <c r="AK464" i="1"/>
  <c r="AK465" i="1"/>
  <c r="AK466" i="1"/>
  <c r="AM466" i="1" s="1"/>
  <c r="AK467" i="1"/>
  <c r="AK468" i="1"/>
  <c r="AM468" i="1" s="1"/>
  <c r="AK469" i="1"/>
  <c r="AM469" i="1" s="1"/>
  <c r="AK470" i="1"/>
  <c r="AM470" i="1" s="1"/>
  <c r="AK471" i="1"/>
  <c r="AM471" i="1" s="1"/>
  <c r="AK472" i="1"/>
  <c r="AM472" i="1" s="1"/>
  <c r="AK473" i="1"/>
  <c r="AM473" i="1" s="1"/>
  <c r="AK474" i="1"/>
  <c r="AM474" i="1" s="1"/>
  <c r="AK475" i="1"/>
  <c r="AM475" i="1" s="1"/>
  <c r="AK476" i="1"/>
  <c r="AM476" i="1" s="1"/>
  <c r="AK477" i="1"/>
  <c r="AM477" i="1" s="1"/>
  <c r="AK478" i="1"/>
  <c r="AM478" i="1" s="1"/>
  <c r="AK479" i="1"/>
  <c r="AM479" i="1" s="1"/>
  <c r="AK480" i="1"/>
  <c r="AM480" i="1" s="1"/>
  <c r="AK481" i="1"/>
  <c r="AK482" i="1"/>
  <c r="AK483" i="1"/>
  <c r="AK484" i="1"/>
  <c r="AM484" i="1" s="1"/>
  <c r="AK485" i="1"/>
  <c r="AM485" i="1" s="1"/>
  <c r="AK486" i="1"/>
  <c r="AK487" i="1"/>
  <c r="AM487" i="1" s="1"/>
  <c r="AK488" i="1"/>
  <c r="AM488" i="1" s="1"/>
  <c r="AK489" i="1"/>
  <c r="AM489" i="1" s="1"/>
  <c r="AK490" i="1"/>
  <c r="AM490" i="1" s="1"/>
  <c r="AK491" i="1"/>
  <c r="AM491" i="1" s="1"/>
  <c r="AK492" i="1"/>
  <c r="AM492" i="1" s="1"/>
  <c r="AK493" i="1"/>
  <c r="AM493" i="1" s="1"/>
  <c r="AK494" i="1"/>
  <c r="AM494" i="1" s="1"/>
  <c r="AK495" i="1"/>
  <c r="AM495" i="1" s="1"/>
  <c r="AK496" i="1"/>
  <c r="AM496" i="1" s="1"/>
  <c r="AK497" i="1"/>
  <c r="AM497" i="1" s="1"/>
  <c r="AK498" i="1"/>
  <c r="AM498" i="1" s="1"/>
  <c r="AK499" i="1"/>
  <c r="AK500" i="1"/>
  <c r="AM500" i="1" s="1"/>
  <c r="AK501" i="1"/>
  <c r="AM501" i="1" s="1"/>
  <c r="AK502" i="1"/>
  <c r="AK503" i="1"/>
  <c r="AM503" i="1" s="1"/>
  <c r="AK504" i="1"/>
  <c r="AK505" i="1"/>
  <c r="AM505" i="1" s="1"/>
  <c r="AK506" i="1"/>
  <c r="AM506" i="1" s="1"/>
  <c r="AK507" i="1"/>
  <c r="AM507" i="1" s="1"/>
  <c r="AK508" i="1"/>
  <c r="AM508" i="1" s="1"/>
  <c r="AK509" i="1"/>
  <c r="AM509" i="1" s="1"/>
  <c r="AK510" i="1"/>
  <c r="AM510" i="1" s="1"/>
  <c r="AK511" i="1"/>
  <c r="AM511" i="1" s="1"/>
  <c r="AK512" i="1"/>
  <c r="AM512" i="1" s="1"/>
  <c r="AK513" i="1"/>
  <c r="AM513" i="1" s="1"/>
  <c r="AK514" i="1"/>
  <c r="AM514" i="1" s="1"/>
  <c r="AK515" i="1"/>
  <c r="AM515" i="1" s="1"/>
  <c r="AK516" i="1"/>
  <c r="AM516" i="1" s="1"/>
  <c r="AK517" i="1"/>
  <c r="AM517" i="1" s="1"/>
  <c r="AK518" i="1"/>
  <c r="AK519" i="1"/>
  <c r="AM519" i="1" s="1"/>
  <c r="AK520" i="1"/>
  <c r="AK521" i="1"/>
  <c r="AM521" i="1" s="1"/>
  <c r="AK522" i="1"/>
  <c r="AK523" i="1"/>
  <c r="AM523" i="1" s="1"/>
  <c r="AK524" i="1"/>
  <c r="AM524" i="1" s="1"/>
  <c r="AK525" i="1"/>
  <c r="AM525" i="1" s="1"/>
  <c r="AK526" i="1"/>
  <c r="AM526" i="1" s="1"/>
  <c r="AK527" i="1"/>
  <c r="AM527" i="1" s="1"/>
  <c r="AK528" i="1"/>
  <c r="AM528" i="1" s="1"/>
  <c r="AK529" i="1"/>
  <c r="AM529" i="1" s="1"/>
  <c r="AK530" i="1"/>
  <c r="AM530" i="1" s="1"/>
  <c r="AK531" i="1"/>
  <c r="AM531" i="1" s="1"/>
  <c r="AK532" i="1"/>
  <c r="AM532" i="1" s="1"/>
  <c r="AK533" i="1"/>
  <c r="AM533" i="1" s="1"/>
  <c r="AK534" i="1"/>
  <c r="AM534" i="1" s="1"/>
  <c r="AK535" i="1"/>
  <c r="AM535" i="1" s="1"/>
  <c r="AK536" i="1"/>
  <c r="AM536" i="1" s="1"/>
  <c r="AK537" i="1"/>
  <c r="AM537" i="1" s="1"/>
  <c r="AK538" i="1"/>
  <c r="AK539" i="1"/>
  <c r="AM539" i="1" s="1"/>
  <c r="AK540" i="1"/>
  <c r="AM540" i="1" s="1"/>
  <c r="AK541" i="1"/>
  <c r="AM541" i="1" s="1"/>
  <c r="AK542" i="1"/>
  <c r="AM542" i="1" s="1"/>
  <c r="AK543" i="1"/>
  <c r="AM543" i="1" s="1"/>
  <c r="AK544" i="1"/>
  <c r="AM544" i="1" s="1"/>
  <c r="AK545" i="1"/>
  <c r="AM545" i="1" s="1"/>
  <c r="AK546" i="1"/>
  <c r="AM546" i="1" s="1"/>
  <c r="AK547" i="1"/>
  <c r="AM547" i="1" s="1"/>
  <c r="AK548" i="1"/>
  <c r="AM548" i="1" s="1"/>
  <c r="AK549" i="1"/>
  <c r="AM549" i="1" s="1"/>
  <c r="AK550" i="1"/>
  <c r="AM550" i="1" s="1"/>
  <c r="AK551" i="1"/>
  <c r="AM551" i="1" s="1"/>
  <c r="AK552" i="1"/>
  <c r="AM552" i="1" s="1"/>
  <c r="AK553" i="1"/>
  <c r="AM553" i="1" s="1"/>
  <c r="AK554" i="1"/>
  <c r="AK555" i="1"/>
  <c r="AM555" i="1" s="1"/>
  <c r="AK556" i="1"/>
  <c r="AM556" i="1" s="1"/>
  <c r="AK557" i="1"/>
  <c r="AM557" i="1" s="1"/>
  <c r="AK558" i="1"/>
  <c r="AM558" i="1" s="1"/>
  <c r="AK559" i="1"/>
  <c r="AM559" i="1" s="1"/>
  <c r="AK560" i="1"/>
  <c r="AM560" i="1" s="1"/>
  <c r="AK561" i="1"/>
  <c r="AM561" i="1" s="1"/>
  <c r="AK562" i="1"/>
  <c r="AM562" i="1" s="1"/>
  <c r="AK563" i="1"/>
  <c r="AM563" i="1" s="1"/>
  <c r="AK564" i="1"/>
  <c r="AM564" i="1" s="1"/>
  <c r="AK565" i="1"/>
  <c r="AM565" i="1" s="1"/>
  <c r="AK566" i="1"/>
  <c r="AM566" i="1" s="1"/>
  <c r="AK567" i="1"/>
  <c r="AM567" i="1" s="1"/>
  <c r="AK568" i="1"/>
  <c r="AM568" i="1" s="1"/>
  <c r="AK569" i="1"/>
  <c r="AM569" i="1" s="1"/>
  <c r="AK570" i="1"/>
  <c r="AM570" i="1" s="1"/>
  <c r="AK571" i="1"/>
  <c r="AM571" i="1" s="1"/>
  <c r="AK572" i="1"/>
  <c r="AM572" i="1" s="1"/>
  <c r="AK573" i="1"/>
  <c r="AM573" i="1" s="1"/>
  <c r="AK574" i="1"/>
  <c r="AM574" i="1" s="1"/>
  <c r="AK575" i="1"/>
  <c r="AM575" i="1" s="1"/>
  <c r="AK576" i="1"/>
  <c r="AM576" i="1" s="1"/>
  <c r="AK577" i="1"/>
  <c r="AK578" i="1"/>
  <c r="AM578" i="1" s="1"/>
  <c r="AK579" i="1"/>
  <c r="AM579" i="1" s="1"/>
  <c r="AK580" i="1"/>
  <c r="AM580" i="1" s="1"/>
  <c r="AK581" i="1"/>
  <c r="AM581" i="1" s="1"/>
  <c r="AK582" i="1"/>
  <c r="AM582" i="1" s="1"/>
  <c r="AK583" i="1"/>
  <c r="AM583" i="1" s="1"/>
  <c r="AK584" i="1"/>
  <c r="AM584" i="1" s="1"/>
  <c r="AK585" i="1"/>
  <c r="AM585" i="1" s="1"/>
  <c r="AK586" i="1"/>
  <c r="AM586" i="1" s="1"/>
  <c r="AK587" i="1"/>
  <c r="AM587" i="1" s="1"/>
  <c r="AK588" i="1"/>
  <c r="AM588" i="1" s="1"/>
  <c r="AK589" i="1"/>
  <c r="AM589" i="1" s="1"/>
  <c r="AK590" i="1"/>
  <c r="AM590" i="1" s="1"/>
  <c r="AK591" i="1"/>
  <c r="AM591" i="1" s="1"/>
  <c r="AK592" i="1"/>
  <c r="AK593" i="1"/>
  <c r="AK594" i="1"/>
  <c r="AM594" i="1" s="1"/>
  <c r="AK595" i="1"/>
  <c r="AK596" i="1"/>
  <c r="AM596" i="1" s="1"/>
  <c r="AK597" i="1"/>
  <c r="AM597" i="1" s="1"/>
  <c r="AK598" i="1"/>
  <c r="AM598" i="1" s="1"/>
  <c r="AK599" i="1"/>
  <c r="AM599" i="1" s="1"/>
  <c r="AK600" i="1"/>
  <c r="AM600" i="1" s="1"/>
  <c r="AK601" i="1"/>
  <c r="AM601" i="1" s="1"/>
  <c r="AK602" i="1"/>
  <c r="AM602" i="1" s="1"/>
  <c r="AK603" i="1"/>
  <c r="AM603" i="1" s="1"/>
  <c r="AK604" i="1"/>
  <c r="AM604" i="1" s="1"/>
  <c r="AK605" i="1"/>
  <c r="AM605" i="1" s="1"/>
  <c r="AK606" i="1"/>
  <c r="AM606" i="1" s="1"/>
  <c r="AK607" i="1"/>
  <c r="AM607" i="1" s="1"/>
  <c r="AK608" i="1"/>
  <c r="AM608" i="1" s="1"/>
  <c r="AK609" i="1"/>
  <c r="AK610" i="1"/>
  <c r="AM610" i="1" s="1"/>
  <c r="AK611" i="1"/>
  <c r="AK612" i="1"/>
  <c r="AM612" i="1" s="1"/>
  <c r="AK613" i="1"/>
  <c r="AM613" i="1" s="1"/>
  <c r="AK614" i="1"/>
  <c r="AK615" i="1"/>
  <c r="AM615" i="1" s="1"/>
  <c r="AK616" i="1"/>
  <c r="AM616" i="1" s="1"/>
  <c r="AK617" i="1"/>
  <c r="AM617" i="1" s="1"/>
  <c r="AK618" i="1"/>
  <c r="AM618" i="1" s="1"/>
  <c r="AK619" i="1"/>
  <c r="AM619" i="1" s="1"/>
  <c r="AK620" i="1"/>
  <c r="AM620" i="1" s="1"/>
  <c r="AK621" i="1"/>
  <c r="AM621" i="1" s="1"/>
  <c r="AK622" i="1"/>
  <c r="AM622" i="1" s="1"/>
  <c r="AK623" i="1"/>
  <c r="AM623" i="1" s="1"/>
  <c r="AK624" i="1"/>
  <c r="AM624" i="1" s="1"/>
  <c r="AK625" i="1"/>
  <c r="AM625" i="1" s="1"/>
  <c r="AK626" i="1"/>
  <c r="AM626" i="1" s="1"/>
  <c r="AK627" i="1"/>
  <c r="AM627" i="1" s="1"/>
  <c r="AK628" i="1"/>
  <c r="AK629" i="1"/>
  <c r="AM629" i="1" s="1"/>
  <c r="AK630" i="1"/>
  <c r="AK631" i="1"/>
  <c r="AM631" i="1" s="1"/>
  <c r="AK632" i="1"/>
  <c r="AK633" i="1"/>
  <c r="AM633" i="1" s="1"/>
  <c r="AK634" i="1"/>
  <c r="AM634" i="1" s="1"/>
  <c r="AK635" i="1"/>
  <c r="AM635" i="1" s="1"/>
  <c r="AK636" i="1"/>
  <c r="AM636" i="1" s="1"/>
  <c r="AK637" i="1"/>
  <c r="AM637" i="1" s="1"/>
  <c r="AK638" i="1"/>
  <c r="AM638" i="1" s="1"/>
  <c r="AK639" i="1"/>
  <c r="AM639" i="1" s="1"/>
  <c r="AK640" i="1"/>
  <c r="AM640" i="1" s="1"/>
  <c r="AK641" i="1"/>
  <c r="AM641" i="1" s="1"/>
  <c r="AK642" i="1"/>
  <c r="AM642" i="1" s="1"/>
  <c r="AK643" i="1"/>
  <c r="AM643" i="1" s="1"/>
  <c r="AK644" i="1"/>
  <c r="AM644" i="1" s="1"/>
  <c r="AK645" i="1"/>
  <c r="AM645" i="1" s="1"/>
  <c r="AK646" i="1"/>
  <c r="AM646" i="1" s="1"/>
  <c r="AK647" i="1"/>
  <c r="AM647" i="1" s="1"/>
  <c r="AK648" i="1"/>
  <c r="AM648" i="1" s="1"/>
  <c r="AK649" i="1"/>
  <c r="AM649" i="1" s="1"/>
  <c r="AK650" i="1"/>
  <c r="AK651" i="1"/>
  <c r="AM651" i="1" s="1"/>
  <c r="AK652" i="1"/>
  <c r="AM652" i="1" s="1"/>
  <c r="AK653" i="1"/>
  <c r="AM653" i="1" s="1"/>
  <c r="AK654" i="1"/>
  <c r="AM654" i="1" s="1"/>
  <c r="AK655" i="1"/>
  <c r="AM655" i="1" s="1"/>
  <c r="AK656" i="1"/>
  <c r="AM656" i="1" s="1"/>
  <c r="AK657" i="1"/>
  <c r="AM657" i="1" s="1"/>
  <c r="AK658" i="1"/>
  <c r="AM658" i="1" s="1"/>
  <c r="AK659" i="1"/>
  <c r="AM659" i="1" s="1"/>
  <c r="AK660" i="1"/>
  <c r="AM660" i="1" s="1"/>
  <c r="AK661" i="1"/>
  <c r="AM661" i="1" s="1"/>
  <c r="AK662" i="1"/>
  <c r="AM662" i="1" s="1"/>
  <c r="AK663" i="1"/>
  <c r="AM663" i="1" s="1"/>
  <c r="AK664" i="1"/>
  <c r="AM664" i="1" s="1"/>
  <c r="AK665" i="1"/>
  <c r="AM665" i="1" s="1"/>
  <c r="AK666" i="1"/>
  <c r="AK667" i="1"/>
  <c r="AM667" i="1" s="1"/>
  <c r="AK668" i="1"/>
  <c r="AM668" i="1" s="1"/>
  <c r="AK669" i="1"/>
  <c r="AM669" i="1" s="1"/>
  <c r="AK670" i="1"/>
  <c r="AM670" i="1" s="1"/>
  <c r="AK671" i="1"/>
  <c r="AM671" i="1" s="1"/>
  <c r="AK672" i="1"/>
  <c r="AM672" i="1" s="1"/>
  <c r="AK673" i="1"/>
  <c r="AK674" i="1"/>
  <c r="AM674" i="1" s="1"/>
  <c r="AK675" i="1"/>
  <c r="AM675" i="1" s="1"/>
  <c r="AK676" i="1"/>
  <c r="AM676" i="1" s="1"/>
  <c r="AK677" i="1"/>
  <c r="AM677" i="1" s="1"/>
  <c r="AK678" i="1"/>
  <c r="AM678" i="1" s="1"/>
  <c r="AK679" i="1"/>
  <c r="AM679" i="1" s="1"/>
  <c r="AK680" i="1"/>
  <c r="AM680" i="1" s="1"/>
  <c r="AK681" i="1"/>
  <c r="AM681" i="1" s="1"/>
  <c r="AK682" i="1"/>
  <c r="AK683" i="1"/>
  <c r="AM683" i="1" s="1"/>
  <c r="AK684" i="1"/>
  <c r="AM684" i="1" s="1"/>
  <c r="AK685" i="1"/>
  <c r="AM685" i="1" s="1"/>
  <c r="AK686" i="1"/>
  <c r="AM686" i="1" s="1"/>
  <c r="AK687" i="1"/>
  <c r="AM687" i="1" s="1"/>
  <c r="AK688" i="1"/>
  <c r="AM688" i="1" s="1"/>
  <c r="AK689" i="1"/>
  <c r="AM689" i="1" s="1"/>
  <c r="AK690" i="1"/>
  <c r="AM690" i="1" s="1"/>
  <c r="AK691" i="1"/>
  <c r="AM691" i="1" s="1"/>
  <c r="AK692" i="1"/>
  <c r="AM692" i="1" s="1"/>
  <c r="AK693" i="1"/>
  <c r="AM693" i="1" s="1"/>
  <c r="AK694" i="1"/>
  <c r="AM694" i="1" s="1"/>
  <c r="AK695" i="1"/>
  <c r="AM695" i="1" s="1"/>
  <c r="AK696" i="1"/>
  <c r="AM696" i="1" s="1"/>
  <c r="AK697" i="1"/>
  <c r="AM697" i="1" s="1"/>
  <c r="AK698" i="1"/>
  <c r="AM698" i="1" s="1"/>
  <c r="AK699" i="1"/>
  <c r="AM699" i="1" s="1"/>
  <c r="AK700" i="1"/>
  <c r="AM700" i="1" s="1"/>
  <c r="AK701" i="1"/>
  <c r="AM701" i="1" s="1"/>
  <c r="AK702" i="1"/>
  <c r="AK703" i="1"/>
  <c r="AM703" i="1" s="1"/>
  <c r="AK704" i="1"/>
  <c r="AM704" i="1" s="1"/>
  <c r="AK705" i="1"/>
  <c r="AK706" i="1"/>
  <c r="AM706" i="1" s="1"/>
  <c r="AK707" i="1"/>
  <c r="AM707" i="1" s="1"/>
  <c r="AK708" i="1"/>
  <c r="AM708" i="1" s="1"/>
  <c r="AK709" i="1"/>
  <c r="AM709" i="1" s="1"/>
  <c r="AK710" i="1"/>
  <c r="AK711" i="1"/>
  <c r="AM711" i="1" s="1"/>
  <c r="AK712" i="1"/>
  <c r="AM712" i="1" s="1"/>
  <c r="AK713" i="1"/>
  <c r="AM713" i="1" s="1"/>
  <c r="AK714" i="1"/>
  <c r="AM714" i="1" s="1"/>
  <c r="AK715" i="1"/>
  <c r="AM715" i="1" s="1"/>
  <c r="AK716" i="1"/>
  <c r="AM716" i="1" s="1"/>
  <c r="AK717" i="1"/>
  <c r="AM717" i="1" s="1"/>
  <c r="AK718" i="1"/>
  <c r="AM718" i="1" s="1"/>
  <c r="AK719" i="1"/>
  <c r="AM719" i="1" s="1"/>
  <c r="AK720" i="1"/>
  <c r="AK721" i="1"/>
  <c r="AK722" i="1"/>
  <c r="AM722" i="1" s="1"/>
  <c r="AK723" i="1"/>
  <c r="AK724" i="1"/>
  <c r="AM724" i="1" s="1"/>
  <c r="AK725" i="1"/>
  <c r="AM725" i="1" s="1"/>
  <c r="AK726" i="1"/>
  <c r="AM726" i="1" s="1"/>
  <c r="AK727" i="1"/>
  <c r="AM727" i="1" s="1"/>
  <c r="AK728" i="1"/>
  <c r="AM728" i="1" s="1"/>
  <c r="AK729" i="1"/>
  <c r="AM729" i="1" s="1"/>
  <c r="AK730" i="1"/>
  <c r="AM730" i="1" s="1"/>
  <c r="AK731" i="1"/>
  <c r="AM731" i="1" s="1"/>
  <c r="AK732" i="1"/>
  <c r="AM732" i="1" s="1"/>
  <c r="AK733" i="1"/>
  <c r="AM733" i="1" s="1"/>
  <c r="AK734" i="1"/>
  <c r="AM734" i="1" s="1"/>
  <c r="AK735" i="1"/>
  <c r="AM735" i="1" s="1"/>
  <c r="AK736" i="1"/>
  <c r="AM736" i="1" s="1"/>
  <c r="AK737" i="1"/>
  <c r="AM737" i="1" s="1"/>
  <c r="AK738" i="1"/>
  <c r="AM738" i="1" s="1"/>
  <c r="AK739" i="1"/>
  <c r="AK740" i="1"/>
  <c r="AM740" i="1" s="1"/>
  <c r="AK741" i="1"/>
  <c r="AM741" i="1" s="1"/>
  <c r="AK742" i="1"/>
  <c r="AK743" i="1"/>
  <c r="AM743" i="1" s="1"/>
  <c r="AK744" i="1"/>
  <c r="AM744" i="1" s="1"/>
  <c r="AK745" i="1"/>
  <c r="AM745" i="1" s="1"/>
  <c r="AK746" i="1"/>
  <c r="AM746" i="1" s="1"/>
  <c r="AK747" i="1"/>
  <c r="AM747" i="1" s="1"/>
  <c r="AK748" i="1"/>
  <c r="AM748" i="1" s="1"/>
  <c r="AK749" i="1"/>
  <c r="AM749" i="1" s="1"/>
  <c r="AK750" i="1"/>
  <c r="AM750" i="1" s="1"/>
  <c r="AK751" i="1"/>
  <c r="AM751" i="1" s="1"/>
  <c r="AK752" i="1"/>
  <c r="AM752" i="1" s="1"/>
  <c r="AK753" i="1"/>
  <c r="AM753" i="1" s="1"/>
  <c r="AK754" i="1"/>
  <c r="AM754" i="1" s="1"/>
  <c r="AK755" i="1"/>
  <c r="AK756" i="1"/>
  <c r="AK757" i="1"/>
  <c r="AM757" i="1" s="1"/>
  <c r="AK758" i="1"/>
  <c r="AK759" i="1"/>
  <c r="AM759" i="1" s="1"/>
  <c r="AK760" i="1"/>
  <c r="AK761" i="1"/>
  <c r="AM761" i="1" s="1"/>
  <c r="AK762" i="1"/>
  <c r="AM762" i="1" s="1"/>
  <c r="AK763" i="1"/>
  <c r="AM763" i="1" s="1"/>
  <c r="AK764" i="1"/>
  <c r="AM764" i="1" s="1"/>
  <c r="AK765" i="1"/>
  <c r="AM765" i="1" s="1"/>
  <c r="AK766" i="1"/>
  <c r="AM766" i="1" s="1"/>
  <c r="AK767" i="1"/>
  <c r="AM767" i="1" s="1"/>
  <c r="AK768" i="1"/>
  <c r="AM768" i="1" s="1"/>
  <c r="AK769" i="1"/>
  <c r="AM769" i="1" s="1"/>
  <c r="AK770" i="1"/>
  <c r="AM770" i="1" s="1"/>
  <c r="AK771" i="1"/>
  <c r="AM771" i="1" s="1"/>
  <c r="AK772" i="1"/>
  <c r="AM772" i="1" s="1"/>
  <c r="AK773" i="1"/>
  <c r="AM773" i="1" s="1"/>
  <c r="AK774" i="1"/>
  <c r="AM774" i="1" s="1"/>
  <c r="AK775" i="1"/>
  <c r="AM775" i="1" s="1"/>
  <c r="AK776" i="1"/>
  <c r="AM776" i="1" s="1"/>
  <c r="AK777" i="1"/>
  <c r="AM777" i="1" s="1"/>
  <c r="AK778" i="1"/>
  <c r="AK779" i="1"/>
  <c r="AM779" i="1" s="1"/>
  <c r="AK780" i="1"/>
  <c r="AM780" i="1" s="1"/>
  <c r="AK781" i="1"/>
  <c r="AM781" i="1" s="1"/>
  <c r="AK782" i="1"/>
  <c r="AM782" i="1" s="1"/>
  <c r="AK783" i="1"/>
  <c r="AM783" i="1" s="1"/>
  <c r="AK784" i="1"/>
  <c r="AM784" i="1" s="1"/>
  <c r="AK785" i="1"/>
  <c r="AM785" i="1" s="1"/>
  <c r="AK786" i="1"/>
  <c r="AM786" i="1" s="1"/>
  <c r="AK787" i="1"/>
  <c r="AM787" i="1" s="1"/>
  <c r="AK788" i="1"/>
  <c r="AM788" i="1" s="1"/>
  <c r="AK789" i="1"/>
  <c r="AM789" i="1" s="1"/>
  <c r="AK790" i="1"/>
  <c r="AM790" i="1" s="1"/>
  <c r="AK791" i="1"/>
  <c r="AM791" i="1" s="1"/>
  <c r="AK792" i="1"/>
  <c r="AK793" i="1"/>
  <c r="AM793" i="1" s="1"/>
  <c r="AK794" i="1"/>
  <c r="AK795" i="1"/>
  <c r="AM795" i="1" s="1"/>
  <c r="AK796" i="1"/>
  <c r="AM796" i="1" s="1"/>
  <c r="AK797" i="1"/>
  <c r="AM797" i="1" s="1"/>
  <c r="AK798" i="1"/>
  <c r="AM798" i="1" s="1"/>
  <c r="AK799" i="1"/>
  <c r="AM799" i="1" s="1"/>
  <c r="AK800" i="1"/>
  <c r="AM800" i="1" s="1"/>
  <c r="AK801" i="1"/>
  <c r="AK802" i="1"/>
  <c r="AM802" i="1" s="1"/>
  <c r="AK803" i="1"/>
  <c r="AM803" i="1" s="1"/>
  <c r="AK804" i="1"/>
  <c r="AM804" i="1" s="1"/>
  <c r="AK805" i="1"/>
  <c r="AM805" i="1" s="1"/>
  <c r="AK806" i="1"/>
  <c r="AM806" i="1" s="1"/>
  <c r="AK807" i="1"/>
  <c r="AM807" i="1" s="1"/>
  <c r="AK808" i="1"/>
  <c r="AM808" i="1" s="1"/>
  <c r="AK809" i="1"/>
  <c r="AM809" i="1" s="1"/>
  <c r="AK810" i="1"/>
  <c r="AM810" i="1" s="1"/>
  <c r="AK811" i="1"/>
  <c r="AM811" i="1" s="1"/>
  <c r="AK812" i="1"/>
  <c r="AM812" i="1" s="1"/>
  <c r="AK813" i="1"/>
  <c r="AM813" i="1" s="1"/>
  <c r="AK814" i="1"/>
  <c r="AM814" i="1" s="1"/>
  <c r="AK815" i="1"/>
  <c r="AM815" i="1" s="1"/>
  <c r="AK816" i="1"/>
  <c r="AM816" i="1" s="1"/>
  <c r="AK817" i="1"/>
  <c r="AM817" i="1" s="1"/>
  <c r="AK818" i="1"/>
  <c r="AM818" i="1" s="1"/>
  <c r="AK819" i="1"/>
  <c r="AK820" i="1"/>
  <c r="AM820" i="1" s="1"/>
  <c r="AK821" i="1"/>
  <c r="AM821" i="1" s="1"/>
  <c r="AK822" i="1"/>
  <c r="AM822" i="1" s="1"/>
  <c r="AK823" i="1"/>
  <c r="AM823" i="1" s="1"/>
  <c r="AK824" i="1"/>
  <c r="AM824" i="1" s="1"/>
  <c r="AK825" i="1"/>
  <c r="AM825" i="1" s="1"/>
  <c r="AK826" i="1"/>
  <c r="AM826" i="1" s="1"/>
  <c r="AK827" i="1"/>
  <c r="AM827" i="1" s="1"/>
  <c r="AK828" i="1"/>
  <c r="AM828" i="1" s="1"/>
  <c r="AK829" i="1"/>
  <c r="AM829" i="1" s="1"/>
  <c r="AK830" i="1"/>
  <c r="AK831" i="1"/>
  <c r="AM831" i="1" s="1"/>
  <c r="AK832" i="1"/>
  <c r="AM832" i="1" s="1"/>
  <c r="AK833" i="1"/>
  <c r="AK834" i="1"/>
  <c r="AM834" i="1" s="1"/>
  <c r="AK835" i="1"/>
  <c r="AM835" i="1" s="1"/>
  <c r="AK836" i="1"/>
  <c r="AM836" i="1" s="1"/>
  <c r="AK837" i="1"/>
  <c r="AM837" i="1" s="1"/>
  <c r="AK838" i="1"/>
  <c r="AM838" i="1" s="1"/>
  <c r="AK839" i="1"/>
  <c r="AM839" i="1" s="1"/>
  <c r="AK840" i="1"/>
  <c r="AM840" i="1" s="1"/>
  <c r="AK841" i="1"/>
  <c r="AM841" i="1" s="1"/>
  <c r="AK842" i="1"/>
  <c r="AM842" i="1" s="1"/>
  <c r="AK843" i="1"/>
  <c r="AM843" i="1" s="1"/>
  <c r="AK844" i="1"/>
  <c r="AM844" i="1" s="1"/>
  <c r="AK845" i="1"/>
  <c r="AM845" i="1" s="1"/>
  <c r="AK846" i="1"/>
  <c r="AM846" i="1" s="1"/>
  <c r="AK847" i="1"/>
  <c r="AM847" i="1" s="1"/>
  <c r="AK848" i="1"/>
  <c r="AK849" i="1"/>
  <c r="AK850" i="1"/>
  <c r="AM850" i="1" s="1"/>
  <c r="AK851" i="1"/>
  <c r="AK852" i="1"/>
  <c r="AM852" i="1" s="1"/>
  <c r="AK853" i="1"/>
  <c r="AM853" i="1" s="1"/>
  <c r="AK854" i="1"/>
  <c r="AM854" i="1" s="1"/>
  <c r="AK855" i="1"/>
  <c r="AM855" i="1" s="1"/>
  <c r="AK856" i="1"/>
  <c r="AM856" i="1" s="1"/>
  <c r="AK857" i="1"/>
  <c r="AM857" i="1" s="1"/>
  <c r="AK858" i="1"/>
  <c r="AM858" i="1" s="1"/>
  <c r="AK859" i="1"/>
  <c r="AM859" i="1" s="1"/>
  <c r="AK860" i="1"/>
  <c r="AM860" i="1" s="1"/>
  <c r="AK861" i="1"/>
  <c r="AM861" i="1" s="1"/>
  <c r="AK862" i="1"/>
  <c r="AM862" i="1" s="1"/>
  <c r="AK863" i="1"/>
  <c r="AM863" i="1" s="1"/>
  <c r="AK864" i="1"/>
  <c r="AM864" i="1" s="1"/>
  <c r="AK865" i="1"/>
  <c r="AM865" i="1" s="1"/>
  <c r="AK866" i="1"/>
  <c r="AK867" i="1"/>
  <c r="AK868" i="1"/>
  <c r="AM868" i="1" s="1"/>
  <c r="AK869" i="1"/>
  <c r="AM869" i="1" s="1"/>
  <c r="AK870" i="1"/>
  <c r="AK871" i="1"/>
  <c r="AM871" i="1" s="1"/>
  <c r="AK872" i="1"/>
  <c r="AM872" i="1" s="1"/>
  <c r="AK873" i="1"/>
  <c r="AM873" i="1" s="1"/>
  <c r="AK874" i="1"/>
  <c r="AM874" i="1" s="1"/>
  <c r="AK875" i="1"/>
  <c r="AM875" i="1" s="1"/>
  <c r="AK876" i="1"/>
  <c r="AM876" i="1" s="1"/>
  <c r="AK877" i="1"/>
  <c r="AM877" i="1" s="1"/>
  <c r="AK878" i="1"/>
  <c r="AM878" i="1" s="1"/>
  <c r="AK879" i="1"/>
  <c r="AM879" i="1" s="1"/>
  <c r="AK880" i="1"/>
  <c r="AM880" i="1" s="1"/>
  <c r="AK881" i="1"/>
  <c r="AM881" i="1" s="1"/>
  <c r="AK882" i="1"/>
  <c r="AM882" i="1" s="1"/>
  <c r="AK883" i="1"/>
  <c r="AK884" i="1"/>
  <c r="AM884" i="1" s="1"/>
  <c r="AK885" i="1"/>
  <c r="AM885" i="1" s="1"/>
  <c r="AK886" i="1"/>
  <c r="AK887" i="1"/>
  <c r="AM887" i="1" s="1"/>
  <c r="AK888" i="1"/>
  <c r="AK889" i="1"/>
  <c r="AM889" i="1" s="1"/>
  <c r="AK890" i="1"/>
  <c r="AM890" i="1" s="1"/>
  <c r="AK891" i="1"/>
  <c r="AM891" i="1" s="1"/>
  <c r="AK892" i="1"/>
  <c r="AM892" i="1" s="1"/>
  <c r="AK893" i="1"/>
  <c r="AM893" i="1" s="1"/>
  <c r="AK894" i="1"/>
  <c r="AM894" i="1" s="1"/>
  <c r="AK895" i="1"/>
  <c r="AM895" i="1" s="1"/>
  <c r="AK896" i="1"/>
  <c r="AM896" i="1" s="1"/>
  <c r="AK897" i="1"/>
  <c r="AM897" i="1" s="1"/>
  <c r="AK898" i="1"/>
  <c r="AM898" i="1" s="1"/>
  <c r="AK899" i="1"/>
  <c r="AM899" i="1" s="1"/>
  <c r="AK900" i="1"/>
  <c r="AM900" i="1" s="1"/>
  <c r="AK901" i="1"/>
  <c r="AM901" i="1" s="1"/>
  <c r="AK902" i="1"/>
  <c r="AK903" i="1"/>
  <c r="AM903" i="1" s="1"/>
  <c r="AK904" i="1"/>
  <c r="AK905" i="1"/>
  <c r="AM905" i="1" s="1"/>
  <c r="AK906" i="1"/>
  <c r="AK907" i="1"/>
  <c r="AM907" i="1" s="1"/>
  <c r="AK908" i="1"/>
  <c r="AM908" i="1" s="1"/>
  <c r="AK909" i="1"/>
  <c r="AM909" i="1" s="1"/>
  <c r="AK910" i="1"/>
  <c r="AM910" i="1" s="1"/>
  <c r="AK911" i="1"/>
  <c r="AM911" i="1" s="1"/>
  <c r="AK912" i="1"/>
  <c r="AM912" i="1" s="1"/>
  <c r="AK913" i="1"/>
  <c r="AM913" i="1" s="1"/>
  <c r="AK914" i="1"/>
  <c r="AM914" i="1" s="1"/>
  <c r="AK915" i="1"/>
  <c r="AM915" i="1" s="1"/>
  <c r="AK916" i="1"/>
  <c r="AM916" i="1" s="1"/>
  <c r="AK917" i="1"/>
  <c r="AM917" i="1" s="1"/>
  <c r="AK918" i="1"/>
  <c r="AM918" i="1" s="1"/>
  <c r="AK919" i="1"/>
  <c r="AM919" i="1" s="1"/>
  <c r="AK920" i="1"/>
  <c r="AM920" i="1" s="1"/>
  <c r="AK921" i="1"/>
  <c r="AM921" i="1" s="1"/>
  <c r="AK922" i="1"/>
  <c r="AK923" i="1"/>
  <c r="AM923" i="1" s="1"/>
  <c r="AK924" i="1"/>
  <c r="AM924" i="1" s="1"/>
  <c r="AK925" i="1"/>
  <c r="AM925" i="1" s="1"/>
  <c r="AK926" i="1"/>
  <c r="AM926" i="1" s="1"/>
  <c r="AK927" i="1"/>
  <c r="AM927" i="1" s="1"/>
  <c r="AK928" i="1"/>
  <c r="AM928" i="1" s="1"/>
  <c r="AK929" i="1"/>
  <c r="AM929" i="1" s="1"/>
  <c r="AK930" i="1"/>
  <c r="AM930" i="1" s="1"/>
  <c r="AK931" i="1"/>
  <c r="AM931" i="1" s="1"/>
  <c r="AK932" i="1"/>
  <c r="AM932" i="1" s="1"/>
  <c r="AK933" i="1"/>
  <c r="AM933" i="1" s="1"/>
  <c r="AK934" i="1"/>
  <c r="AM934" i="1" s="1"/>
  <c r="AK935" i="1"/>
  <c r="AM935" i="1" s="1"/>
  <c r="AK936" i="1"/>
  <c r="AM936" i="1" s="1"/>
  <c r="AK937" i="1"/>
  <c r="AM937" i="1" s="1"/>
  <c r="AK938" i="1"/>
  <c r="AK939" i="1"/>
  <c r="AM939" i="1" s="1"/>
  <c r="AK940" i="1"/>
  <c r="AM940" i="1" s="1"/>
  <c r="AK941" i="1"/>
  <c r="AM941" i="1" s="1"/>
  <c r="AK942" i="1"/>
  <c r="AM942" i="1" s="1"/>
  <c r="AK943" i="1"/>
  <c r="AM943" i="1" s="1"/>
  <c r="AK944" i="1"/>
  <c r="AM944" i="1" s="1"/>
  <c r="AK945" i="1"/>
  <c r="AM945" i="1" s="1"/>
  <c r="AK946" i="1"/>
  <c r="AM946" i="1" s="1"/>
  <c r="AK947" i="1"/>
  <c r="AK948" i="1"/>
  <c r="AM948" i="1" s="1"/>
  <c r="AK949" i="1"/>
  <c r="AM949" i="1" s="1"/>
  <c r="AK950" i="1"/>
  <c r="AM950" i="1" s="1"/>
  <c r="AK951" i="1"/>
  <c r="AM951" i="1" s="1"/>
  <c r="AK952" i="1"/>
  <c r="AM952" i="1" s="1"/>
  <c r="AK953" i="1"/>
  <c r="AM953" i="1" s="1"/>
  <c r="AK954" i="1"/>
  <c r="AM954" i="1" s="1"/>
  <c r="AK955" i="1"/>
  <c r="AM955" i="1" s="1"/>
  <c r="AK956" i="1"/>
  <c r="AM956" i="1" s="1"/>
  <c r="AK957" i="1"/>
  <c r="AM957" i="1" s="1"/>
  <c r="AK958" i="1"/>
  <c r="AK959" i="1"/>
  <c r="AM959" i="1" s="1"/>
  <c r="AK960" i="1"/>
  <c r="AM960" i="1" s="1"/>
  <c r="AK961" i="1"/>
  <c r="AK962" i="1"/>
  <c r="AM962" i="1" s="1"/>
  <c r="AK963" i="1"/>
  <c r="AM963" i="1" s="1"/>
  <c r="AK964" i="1"/>
  <c r="AM964" i="1" s="1"/>
  <c r="AK965" i="1"/>
  <c r="AM965" i="1" s="1"/>
  <c r="AK966" i="1"/>
  <c r="AM966" i="1" s="1"/>
  <c r="AK967" i="1"/>
  <c r="AM967" i="1" s="1"/>
  <c r="AK968" i="1"/>
  <c r="AM968" i="1" s="1"/>
  <c r="AK969" i="1"/>
  <c r="AM969" i="1" s="1"/>
  <c r="AK970" i="1"/>
  <c r="AM970" i="1" s="1"/>
  <c r="AK971" i="1"/>
  <c r="AM971" i="1" s="1"/>
  <c r="AK972" i="1"/>
  <c r="AM972" i="1" s="1"/>
  <c r="AK973" i="1"/>
  <c r="AM973" i="1" s="1"/>
  <c r="AK974" i="1"/>
  <c r="AM974" i="1" s="1"/>
  <c r="AK975" i="1"/>
  <c r="AM975" i="1" s="1"/>
  <c r="AK976" i="1"/>
  <c r="AM976" i="1" s="1"/>
  <c r="AK977" i="1"/>
  <c r="AM977" i="1" s="1"/>
  <c r="AK978" i="1"/>
  <c r="AM978" i="1" s="1"/>
  <c r="AK979" i="1"/>
  <c r="AM979" i="1" s="1"/>
  <c r="AK980" i="1"/>
  <c r="AM980" i="1" s="1"/>
  <c r="AK981" i="1"/>
  <c r="AM981" i="1" s="1"/>
  <c r="AK982" i="1"/>
  <c r="AM982" i="1" s="1"/>
  <c r="AK983" i="1"/>
  <c r="AM983" i="1" s="1"/>
  <c r="AK984" i="1"/>
  <c r="AM984" i="1" s="1"/>
  <c r="AK985" i="1"/>
  <c r="AM985" i="1" s="1"/>
  <c r="AK986" i="1"/>
  <c r="AM986" i="1" s="1"/>
  <c r="AK987" i="1"/>
  <c r="AM987" i="1" s="1"/>
  <c r="AK988" i="1"/>
  <c r="AM988" i="1" s="1"/>
  <c r="AK7" i="1"/>
  <c r="AM7" i="1" s="1"/>
  <c r="AL961" i="1" l="1"/>
  <c r="AN961" i="1" s="1"/>
  <c r="AM961" i="1"/>
  <c r="AL849" i="1"/>
  <c r="AN849" i="1" s="1"/>
  <c r="AM849" i="1"/>
  <c r="AL833" i="1"/>
  <c r="AN833" i="1" s="1"/>
  <c r="AM833" i="1"/>
  <c r="AL801" i="1"/>
  <c r="AN801" i="1" s="1"/>
  <c r="AM801" i="1"/>
  <c r="AL721" i="1"/>
  <c r="AN721" i="1" s="1"/>
  <c r="AM721" i="1"/>
  <c r="AL705" i="1"/>
  <c r="AN705" i="1" s="1"/>
  <c r="AM705" i="1"/>
  <c r="AL673" i="1"/>
  <c r="AN673" i="1" s="1"/>
  <c r="AM673" i="1"/>
  <c r="AL609" i="1"/>
  <c r="AN609" i="1" s="1"/>
  <c r="AM609" i="1"/>
  <c r="AL481" i="1"/>
  <c r="AN481" i="1" s="1"/>
  <c r="AM481" i="1"/>
  <c r="AL465" i="1"/>
  <c r="AN465" i="1" s="1"/>
  <c r="AM465" i="1"/>
  <c r="AL409" i="1"/>
  <c r="AN409" i="1" s="1"/>
  <c r="AM409" i="1"/>
  <c r="AL904" i="1"/>
  <c r="AN904" i="1" s="1"/>
  <c r="AM904" i="1"/>
  <c r="AL888" i="1"/>
  <c r="AN888" i="1" s="1"/>
  <c r="AM888" i="1"/>
  <c r="AL792" i="1"/>
  <c r="AN792" i="1" s="1"/>
  <c r="AM792" i="1"/>
  <c r="AL760" i="1"/>
  <c r="AN760" i="1" s="1"/>
  <c r="AM760" i="1"/>
  <c r="AL756" i="1"/>
  <c r="AN756" i="1" s="1"/>
  <c r="AM756" i="1"/>
  <c r="AL720" i="1"/>
  <c r="AN720" i="1" s="1"/>
  <c r="AM720" i="1"/>
  <c r="AL632" i="1"/>
  <c r="AN632" i="1" s="1"/>
  <c r="AM632" i="1"/>
  <c r="AL628" i="1"/>
  <c r="AN628" i="1" s="1"/>
  <c r="AM628" i="1"/>
  <c r="AL592" i="1"/>
  <c r="AN592" i="1" s="1"/>
  <c r="AM592" i="1"/>
  <c r="AL520" i="1"/>
  <c r="AN520" i="1" s="1"/>
  <c r="AM520" i="1"/>
  <c r="AL504" i="1"/>
  <c r="AN504" i="1" s="1"/>
  <c r="AM504" i="1"/>
  <c r="AL464" i="1"/>
  <c r="AN464" i="1" s="1"/>
  <c r="AM464" i="1"/>
  <c r="AL408" i="1"/>
  <c r="AN408" i="1" s="1"/>
  <c r="AM408" i="1"/>
  <c r="AL392" i="1"/>
  <c r="AN392" i="1" s="1"/>
  <c r="AM392" i="1"/>
  <c r="AL376" i="1"/>
  <c r="AN376" i="1" s="1"/>
  <c r="AM376" i="1"/>
  <c r="AL312" i="1"/>
  <c r="AN312" i="1" s="1"/>
  <c r="AM312" i="1"/>
  <c r="AL292" i="1"/>
  <c r="AN292" i="1" s="1"/>
  <c r="AM292" i="1"/>
  <c r="AL288" i="1"/>
  <c r="AN288" i="1" s="1"/>
  <c r="AM288" i="1"/>
  <c r="AL260" i="1"/>
  <c r="AN260" i="1" s="1"/>
  <c r="AM260" i="1"/>
  <c r="AL228" i="1"/>
  <c r="AN228" i="1" s="1"/>
  <c r="AM228" i="1"/>
  <c r="AL947" i="1"/>
  <c r="AN947" i="1" s="1"/>
  <c r="AM947" i="1"/>
  <c r="AL883" i="1"/>
  <c r="AN883" i="1" s="1"/>
  <c r="AM883" i="1"/>
  <c r="AL867" i="1"/>
  <c r="AN867" i="1" s="1"/>
  <c r="AM867" i="1"/>
  <c r="AL851" i="1"/>
  <c r="AN851" i="1" s="1"/>
  <c r="AM851" i="1"/>
  <c r="AL819" i="1"/>
  <c r="AN819" i="1" s="1"/>
  <c r="AM819" i="1"/>
  <c r="AL755" i="1"/>
  <c r="AN755" i="1" s="1"/>
  <c r="AM755" i="1"/>
  <c r="AL739" i="1"/>
  <c r="AN739" i="1" s="1"/>
  <c r="AM739" i="1"/>
  <c r="AL723" i="1"/>
  <c r="AN723" i="1" s="1"/>
  <c r="AM723" i="1"/>
  <c r="AL611" i="1"/>
  <c r="AN611" i="1" s="1"/>
  <c r="AM611" i="1"/>
  <c r="AL595" i="1"/>
  <c r="AN595" i="1" s="1"/>
  <c r="AM595" i="1"/>
  <c r="AL499" i="1"/>
  <c r="AN499" i="1" s="1"/>
  <c r="AM499" i="1"/>
  <c r="AL483" i="1"/>
  <c r="AN483" i="1" s="1"/>
  <c r="AM483" i="1"/>
  <c r="AL467" i="1"/>
  <c r="AN467" i="1" s="1"/>
  <c r="AM467" i="1"/>
  <c r="AL371" i="1"/>
  <c r="AN371" i="1" s="1"/>
  <c r="AM371" i="1"/>
  <c r="AL355" i="1"/>
  <c r="AN355" i="1" s="1"/>
  <c r="AM355" i="1"/>
  <c r="AL339" i="1"/>
  <c r="AN339" i="1" s="1"/>
  <c r="AM339" i="1"/>
  <c r="AL259" i="1"/>
  <c r="AN259" i="1" s="1"/>
  <c r="AM259" i="1"/>
  <c r="AL227" i="1"/>
  <c r="AN227" i="1" s="1"/>
  <c r="AM227" i="1"/>
  <c r="AL195" i="1"/>
  <c r="AN195" i="1" s="1"/>
  <c r="AM195" i="1"/>
  <c r="AL163" i="1"/>
  <c r="AN163" i="1" s="1"/>
  <c r="AM163" i="1"/>
  <c r="AL131" i="1"/>
  <c r="AN131" i="1" s="1"/>
  <c r="AM131" i="1"/>
  <c r="AL99" i="1"/>
  <c r="AN99" i="1" s="1"/>
  <c r="AM99" i="1"/>
  <c r="AL593" i="1"/>
  <c r="AN593" i="1" s="1"/>
  <c r="AM593" i="1"/>
  <c r="AL577" i="1"/>
  <c r="AN577" i="1" s="1"/>
  <c r="AM577" i="1"/>
  <c r="AL449" i="1"/>
  <c r="AN449" i="1" s="1"/>
  <c r="AM449" i="1"/>
  <c r="AL353" i="1"/>
  <c r="AN353" i="1" s="1"/>
  <c r="AM353" i="1"/>
  <c r="AL337" i="1"/>
  <c r="AN337" i="1" s="1"/>
  <c r="AM337" i="1"/>
  <c r="AL848" i="1"/>
  <c r="AN848" i="1" s="1"/>
  <c r="AM848" i="1"/>
  <c r="AL164" i="1"/>
  <c r="AN164" i="1" s="1"/>
  <c r="AM164" i="1"/>
  <c r="AL116" i="1"/>
  <c r="AN116" i="1" s="1"/>
  <c r="AM116" i="1"/>
  <c r="AL958" i="1"/>
  <c r="AN958" i="1" s="1"/>
  <c r="AM958" i="1"/>
  <c r="AL938" i="1"/>
  <c r="AN938" i="1" s="1"/>
  <c r="AM938" i="1"/>
  <c r="AL922" i="1"/>
  <c r="AN922" i="1" s="1"/>
  <c r="AM922" i="1"/>
  <c r="AL906" i="1"/>
  <c r="AN906" i="1" s="1"/>
  <c r="AM906" i="1"/>
  <c r="AL902" i="1"/>
  <c r="AN902" i="1" s="1"/>
  <c r="AM902" i="1"/>
  <c r="AL886" i="1"/>
  <c r="AN886" i="1" s="1"/>
  <c r="AM886" i="1"/>
  <c r="AL870" i="1"/>
  <c r="AN870" i="1" s="1"/>
  <c r="AM870" i="1"/>
  <c r="AL866" i="1"/>
  <c r="AN866" i="1" s="1"/>
  <c r="AM866" i="1"/>
  <c r="AL830" i="1"/>
  <c r="AN830" i="1" s="1"/>
  <c r="AM830" i="1"/>
  <c r="AL794" i="1"/>
  <c r="AN794" i="1" s="1"/>
  <c r="AM794" i="1"/>
  <c r="AL778" i="1"/>
  <c r="AN778" i="1" s="1"/>
  <c r="AM778" i="1"/>
  <c r="AL758" i="1"/>
  <c r="AN758" i="1" s="1"/>
  <c r="AM758" i="1"/>
  <c r="AL742" i="1"/>
  <c r="AN742" i="1" s="1"/>
  <c r="AM742" i="1"/>
  <c r="AL710" i="1"/>
  <c r="AN710" i="1" s="1"/>
  <c r="AM710" i="1"/>
  <c r="AL702" i="1"/>
  <c r="AN702" i="1" s="1"/>
  <c r="AM702" i="1"/>
  <c r="AL682" i="1"/>
  <c r="AN682" i="1" s="1"/>
  <c r="AM682" i="1"/>
  <c r="AL666" i="1"/>
  <c r="AN666" i="1" s="1"/>
  <c r="AM666" i="1"/>
  <c r="AL650" i="1"/>
  <c r="AN650" i="1" s="1"/>
  <c r="AM650" i="1"/>
  <c r="AL630" i="1"/>
  <c r="AN630" i="1" s="1"/>
  <c r="AM630" i="1"/>
  <c r="AL614" i="1"/>
  <c r="AN614" i="1" s="1"/>
  <c r="AM614" i="1"/>
  <c r="AL554" i="1"/>
  <c r="AN554" i="1" s="1"/>
  <c r="AM554" i="1"/>
  <c r="AL538" i="1"/>
  <c r="AN538" i="1" s="1"/>
  <c r="AM538" i="1"/>
  <c r="AL522" i="1"/>
  <c r="AN522" i="1" s="1"/>
  <c r="AM522" i="1"/>
  <c r="AL518" i="1"/>
  <c r="AN518" i="1" s="1"/>
  <c r="AM518" i="1"/>
  <c r="AL502" i="1"/>
  <c r="AN502" i="1" s="1"/>
  <c r="AM502" i="1"/>
  <c r="AL486" i="1"/>
  <c r="AN486" i="1" s="1"/>
  <c r="AM486" i="1"/>
  <c r="AL482" i="1"/>
  <c r="AN482" i="1" s="1"/>
  <c r="AM482" i="1"/>
  <c r="AL426" i="1"/>
  <c r="AN426" i="1" s="1"/>
  <c r="AM426" i="1"/>
  <c r="AL410" i="1"/>
  <c r="AN410" i="1" s="1"/>
  <c r="AM410" i="1"/>
  <c r="AL394" i="1"/>
  <c r="AN394" i="1" s="1"/>
  <c r="AM394" i="1"/>
  <c r="AL374" i="1"/>
  <c r="AN374" i="1" s="1"/>
  <c r="AM374" i="1"/>
  <c r="AL362" i="1"/>
  <c r="AN362" i="1" s="1"/>
  <c r="AM362" i="1"/>
  <c r="AL358" i="1"/>
  <c r="AN358" i="1" s="1"/>
  <c r="AM358" i="1"/>
  <c r="AL354" i="1"/>
  <c r="AN354" i="1" s="1"/>
  <c r="AM354" i="1"/>
  <c r="AL314" i="1"/>
  <c r="AN314" i="1" s="1"/>
  <c r="AM314" i="1"/>
  <c r="AL266" i="1"/>
  <c r="AN266" i="1" s="1"/>
  <c r="AM266" i="1"/>
  <c r="AL234" i="1"/>
  <c r="AN234" i="1" s="1"/>
  <c r="AM234" i="1"/>
  <c r="AL202" i="1"/>
  <c r="AN202" i="1" s="1"/>
  <c r="AM202" i="1"/>
  <c r="AL170" i="1"/>
  <c r="AN170" i="1" s="1"/>
  <c r="AM170" i="1"/>
  <c r="AL138" i="1"/>
  <c r="AN138" i="1" s="1"/>
  <c r="AM138" i="1"/>
  <c r="AL106" i="1"/>
  <c r="AN106" i="1" s="1"/>
  <c r="AM106" i="1"/>
  <c r="AL74" i="1"/>
  <c r="AN74" i="1" s="1"/>
  <c r="AM74" i="1"/>
  <c r="AR18" i="1"/>
  <c r="AM6" i="1"/>
  <c r="AT18" i="1" s="1"/>
  <c r="AL251" i="1"/>
  <c r="AN251" i="1" s="1"/>
  <c r="AL818" i="1"/>
  <c r="AN818" i="1" s="1"/>
  <c r="AL810" i="1"/>
  <c r="AN810" i="1" s="1"/>
  <c r="AL434" i="1"/>
  <c r="AN434" i="1" s="1"/>
  <c r="AL45" i="1"/>
  <c r="AN45" i="1" s="1"/>
  <c r="AL179" i="1"/>
  <c r="AN179" i="1" s="1"/>
  <c r="AL912" i="1"/>
  <c r="AN912" i="1" s="1"/>
  <c r="AL864" i="1"/>
  <c r="AN864" i="1" s="1"/>
  <c r="AL856" i="1"/>
  <c r="AN856" i="1" s="1"/>
  <c r="AL776" i="1"/>
  <c r="AN776" i="1" s="1"/>
  <c r="AL768" i="1"/>
  <c r="AN768" i="1" s="1"/>
  <c r="AL664" i="1"/>
  <c r="AN664" i="1" s="1"/>
  <c r="AL656" i="1"/>
  <c r="AN656" i="1" s="1"/>
  <c r="AL648" i="1"/>
  <c r="AN648" i="1" s="1"/>
  <c r="AL608" i="1"/>
  <c r="AN608" i="1" s="1"/>
  <c r="AL600" i="1"/>
  <c r="AN600" i="1" s="1"/>
  <c r="AL124" i="1"/>
  <c r="AN124" i="1" s="1"/>
  <c r="AL336" i="1"/>
  <c r="AN336" i="1" s="1"/>
  <c r="AL536" i="1"/>
  <c r="AN536" i="1" s="1"/>
  <c r="AL512" i="1"/>
  <c r="AN512" i="1" s="1"/>
  <c r="AL444" i="1"/>
  <c r="AN444" i="1" s="1"/>
  <c r="AL416" i="1"/>
  <c r="AN416" i="1" s="1"/>
  <c r="AL412" i="1"/>
  <c r="AN412" i="1" s="1"/>
  <c r="AL384" i="1"/>
  <c r="AN384" i="1" s="1"/>
  <c r="AL344" i="1"/>
  <c r="AN344" i="1" s="1"/>
  <c r="AL276" i="1"/>
  <c r="AN276" i="1" s="1"/>
  <c r="AL268" i="1"/>
  <c r="AN268" i="1" s="1"/>
  <c r="AL244" i="1"/>
  <c r="AN244" i="1" s="1"/>
  <c r="AL212" i="1"/>
  <c r="AN212" i="1" s="1"/>
  <c r="AL196" i="1"/>
  <c r="AN196" i="1" s="1"/>
  <c r="AL188" i="1"/>
  <c r="AN188" i="1" s="1"/>
  <c r="AL180" i="1"/>
  <c r="AN180" i="1" s="1"/>
  <c r="AL148" i="1"/>
  <c r="AN148" i="1" s="1"/>
  <c r="AL132" i="1"/>
  <c r="AN132" i="1" s="1"/>
  <c r="AL84" i="1"/>
  <c r="AN84" i="1" s="1"/>
  <c r="AL882" i="1"/>
  <c r="AN882" i="1" s="1"/>
  <c r="AL306" i="1"/>
  <c r="AN306" i="1" s="1"/>
  <c r="AL123" i="1"/>
  <c r="AN123" i="1" s="1"/>
  <c r="AL39" i="1"/>
  <c r="AN39" i="1" s="1"/>
  <c r="AL562" i="1"/>
  <c r="AN562" i="1" s="1"/>
  <c r="AL243" i="1"/>
  <c r="AN243" i="1" s="1"/>
  <c r="AL187" i="1"/>
  <c r="AN187" i="1" s="1"/>
  <c r="AL143" i="1"/>
  <c r="AN143" i="1" s="1"/>
  <c r="AL626" i="1"/>
  <c r="AN626" i="1" s="1"/>
  <c r="AL242" i="1"/>
  <c r="AN242" i="1" s="1"/>
  <c r="AL580" i="1"/>
  <c r="AN580" i="1" s="1"/>
  <c r="AL428" i="1"/>
  <c r="AN428" i="1" s="1"/>
  <c r="AL380" i="1"/>
  <c r="AN380" i="1" s="1"/>
  <c r="AL190" i="1"/>
  <c r="AN190" i="1" s="1"/>
  <c r="AL208" i="1"/>
  <c r="AN208" i="1" s="1"/>
  <c r="AL192" i="1"/>
  <c r="AN192" i="1" s="1"/>
  <c r="AL176" i="1"/>
  <c r="AN176" i="1" s="1"/>
  <c r="AL112" i="1"/>
  <c r="AN112" i="1" s="1"/>
  <c r="AL80" i="1"/>
  <c r="AN80" i="1" s="1"/>
  <c r="AL964" i="1"/>
  <c r="AN964" i="1" s="1"/>
  <c r="AL900" i="1"/>
  <c r="AN900" i="1" s="1"/>
  <c r="AL708" i="1"/>
  <c r="AN708" i="1" s="1"/>
  <c r="AL388" i="1"/>
  <c r="AN388" i="1" s="1"/>
  <c r="AL348" i="1"/>
  <c r="AN348" i="1" s="1"/>
  <c r="AL100" i="1"/>
  <c r="AN100" i="1" s="1"/>
  <c r="AL135" i="1"/>
  <c r="AN135" i="1" s="1"/>
  <c r="AL47" i="1"/>
  <c r="AN47" i="1" s="1"/>
  <c r="AL836" i="1"/>
  <c r="AN836" i="1" s="1"/>
  <c r="AL772" i="1"/>
  <c r="AN772" i="1" s="1"/>
  <c r="AL644" i="1"/>
  <c r="AN644" i="1" s="1"/>
  <c r="AL516" i="1"/>
  <c r="AN516" i="1" s="1"/>
  <c r="AL460" i="1"/>
  <c r="AN460" i="1" s="1"/>
  <c r="AL332" i="1"/>
  <c r="AN332" i="1" s="1"/>
  <c r="AL910" i="1"/>
  <c r="AN910" i="1" s="1"/>
  <c r="AL454" i="1"/>
  <c r="AN454" i="1" s="1"/>
  <c r="AL334" i="1"/>
  <c r="AN334" i="1" s="1"/>
  <c r="AL966" i="1"/>
  <c r="AN966" i="1" s="1"/>
  <c r="AL270" i="1"/>
  <c r="AN270" i="1" s="1"/>
  <c r="AL87" i="1"/>
  <c r="AN87" i="1" s="1"/>
  <c r="AL974" i="1"/>
  <c r="AN974" i="1" s="1"/>
  <c r="AL88" i="1"/>
  <c r="AN88" i="1" s="1"/>
  <c r="AL928" i="1"/>
  <c r="AN928" i="1" s="1"/>
  <c r="AL96" i="1"/>
  <c r="AN96" i="1" s="1"/>
  <c r="AL942" i="1"/>
  <c r="AN942" i="1" s="1"/>
  <c r="AL894" i="1"/>
  <c r="AN894" i="1" s="1"/>
  <c r="AL782" i="1"/>
  <c r="AN782" i="1" s="1"/>
  <c r="AL728" i="1"/>
  <c r="AN728" i="1" s="1"/>
  <c r="AL686" i="1"/>
  <c r="AN686" i="1" s="1"/>
  <c r="AL638" i="1"/>
  <c r="AN638" i="1" s="1"/>
  <c r="AL526" i="1"/>
  <c r="AN526" i="1" s="1"/>
  <c r="AL472" i="1"/>
  <c r="AN472" i="1" s="1"/>
  <c r="AL396" i="1"/>
  <c r="AN396" i="1" s="1"/>
  <c r="AL352" i="1"/>
  <c r="AN352" i="1" s="1"/>
  <c r="AL320" i="1"/>
  <c r="AN320" i="1" s="1"/>
  <c r="AL279" i="1"/>
  <c r="AN279" i="1" s="1"/>
  <c r="AL252" i="1"/>
  <c r="AN252" i="1" s="1"/>
  <c r="AL215" i="1"/>
  <c r="AN215" i="1" s="1"/>
  <c r="AL156" i="1"/>
  <c r="AN156" i="1" s="1"/>
  <c r="AL134" i="1"/>
  <c r="AN134" i="1" s="1"/>
  <c r="AL70" i="1"/>
  <c r="AN70" i="1" s="1"/>
  <c r="AL766" i="1"/>
  <c r="AN766" i="1" s="1"/>
  <c r="AL654" i="1"/>
  <c r="AN654" i="1" s="1"/>
  <c r="AL510" i="1"/>
  <c r="AN510" i="1" s="1"/>
  <c r="AL302" i="1"/>
  <c r="AN302" i="1" s="1"/>
  <c r="AL207" i="1"/>
  <c r="AN207" i="1" s="1"/>
  <c r="AL878" i="1"/>
  <c r="AN878" i="1" s="1"/>
  <c r="AL718" i="1"/>
  <c r="AN718" i="1" s="1"/>
  <c r="AL574" i="1"/>
  <c r="AN574" i="1" s="1"/>
  <c r="AL271" i="1"/>
  <c r="AN271" i="1" s="1"/>
  <c r="AL151" i="1"/>
  <c r="AN151" i="1" s="1"/>
  <c r="AL774" i="1"/>
  <c r="AN774" i="1" s="1"/>
  <c r="AL576" i="1"/>
  <c r="AN576" i="1" s="1"/>
  <c r="AL946" i="1"/>
  <c r="AN946" i="1" s="1"/>
  <c r="AL896" i="1"/>
  <c r="AN896" i="1" s="1"/>
  <c r="AL838" i="1"/>
  <c r="AN838" i="1" s="1"/>
  <c r="AL784" i="1"/>
  <c r="AN784" i="1" s="1"/>
  <c r="AL736" i="1"/>
  <c r="AN736" i="1" s="1"/>
  <c r="AL690" i="1"/>
  <c r="AN690" i="1" s="1"/>
  <c r="AL640" i="1"/>
  <c r="AN640" i="1" s="1"/>
  <c r="AL582" i="1"/>
  <c r="AN582" i="1" s="1"/>
  <c r="AL528" i="1"/>
  <c r="AN528" i="1" s="1"/>
  <c r="AL480" i="1"/>
  <c r="AN480" i="1" s="1"/>
  <c r="AL446" i="1"/>
  <c r="AN446" i="1" s="1"/>
  <c r="AL398" i="1"/>
  <c r="AN398" i="1" s="1"/>
  <c r="AL366" i="1"/>
  <c r="AN366" i="1" s="1"/>
  <c r="AL324" i="1"/>
  <c r="AN324" i="1" s="1"/>
  <c r="AL280" i="1"/>
  <c r="AN280" i="1" s="1"/>
  <c r="AL216" i="1"/>
  <c r="AN216" i="1" s="1"/>
  <c r="AL160" i="1"/>
  <c r="AN160" i="1" s="1"/>
  <c r="AL78" i="1"/>
  <c r="AN78" i="1" s="1"/>
  <c r="AL15" i="1"/>
  <c r="AN15" i="1" s="1"/>
  <c r="AL814" i="1"/>
  <c r="AN814" i="1" s="1"/>
  <c r="AL558" i="1"/>
  <c r="AN558" i="1" s="1"/>
  <c r="AL382" i="1"/>
  <c r="AN382" i="1" s="1"/>
  <c r="AL206" i="1"/>
  <c r="AN206" i="1" s="1"/>
  <c r="AL462" i="1"/>
  <c r="AN462" i="1" s="1"/>
  <c r="AL318" i="1"/>
  <c r="AN318" i="1" s="1"/>
  <c r="AL846" i="1"/>
  <c r="AN846" i="1" s="1"/>
  <c r="AL750" i="1"/>
  <c r="AN750" i="1" s="1"/>
  <c r="AL590" i="1"/>
  <c r="AN590" i="1" s="1"/>
  <c r="AL494" i="1"/>
  <c r="AN494" i="1" s="1"/>
  <c r="AL448" i="1"/>
  <c r="AN448" i="1" s="1"/>
  <c r="AL400" i="1"/>
  <c r="AN400" i="1" s="1"/>
  <c r="AL370" i="1"/>
  <c r="AN370" i="1" s="1"/>
  <c r="AL326" i="1"/>
  <c r="AN326" i="1" s="1"/>
  <c r="AL284" i="1"/>
  <c r="AN284" i="1" s="1"/>
  <c r="AL262" i="1"/>
  <c r="AN262" i="1" s="1"/>
  <c r="AL224" i="1"/>
  <c r="AN224" i="1" s="1"/>
  <c r="AL140" i="1"/>
  <c r="AN140" i="1" s="1"/>
  <c r="AL114" i="1"/>
  <c r="AN114" i="1" s="1"/>
  <c r="AL79" i="1"/>
  <c r="AN79" i="1" s="1"/>
  <c r="AL21" i="1"/>
  <c r="AN21" i="1" s="1"/>
  <c r="AL920" i="1"/>
  <c r="AN920" i="1" s="1"/>
  <c r="AL622" i="1"/>
  <c r="AN622" i="1" s="1"/>
  <c r="AL430" i="1"/>
  <c r="AN430" i="1" s="1"/>
  <c r="AL316" i="1"/>
  <c r="AN316" i="1" s="1"/>
  <c r="AL832" i="1"/>
  <c r="AN832" i="1" s="1"/>
  <c r="AL672" i="1"/>
  <c r="AN672" i="1" s="1"/>
  <c r="AL390" i="1"/>
  <c r="AN390" i="1" s="1"/>
  <c r="AL152" i="1"/>
  <c r="AN152" i="1" s="1"/>
  <c r="AL63" i="1"/>
  <c r="AN63" i="1" s="1"/>
  <c r="AL960" i="1"/>
  <c r="AN960" i="1" s="1"/>
  <c r="AL800" i="1"/>
  <c r="AN800" i="1" s="1"/>
  <c r="AL754" i="1"/>
  <c r="AN754" i="1" s="1"/>
  <c r="AL704" i="1"/>
  <c r="AN704" i="1" s="1"/>
  <c r="AL646" i="1"/>
  <c r="AN646" i="1" s="1"/>
  <c r="AL544" i="1"/>
  <c r="AN544" i="1" s="1"/>
  <c r="AL498" i="1"/>
  <c r="AN498" i="1" s="1"/>
  <c r="AL452" i="1"/>
  <c r="AN452" i="1" s="1"/>
  <c r="AL263" i="1"/>
  <c r="AN263" i="1" s="1"/>
  <c r="AL198" i="1"/>
  <c r="AN198" i="1" s="1"/>
  <c r="AL178" i="1"/>
  <c r="AN178" i="1" s="1"/>
  <c r="AL142" i="1"/>
  <c r="AN142" i="1" s="1"/>
  <c r="AL115" i="1"/>
  <c r="AN115" i="1" s="1"/>
  <c r="AL22" i="1"/>
  <c r="AN22" i="1" s="1"/>
  <c r="AL94" i="1"/>
  <c r="AN94" i="1" s="1"/>
  <c r="AL935" i="1"/>
  <c r="AN935" i="1" s="1"/>
  <c r="AL903" i="1"/>
  <c r="AN903" i="1" s="1"/>
  <c r="AL871" i="1"/>
  <c r="AN871" i="1" s="1"/>
  <c r="AL839" i="1"/>
  <c r="AN839" i="1" s="1"/>
  <c r="AL815" i="1"/>
  <c r="AN815" i="1" s="1"/>
  <c r="AL775" i="1"/>
  <c r="AN775" i="1" s="1"/>
  <c r="AL743" i="1"/>
  <c r="AN743" i="1" s="1"/>
  <c r="AL703" i="1"/>
  <c r="AN703" i="1" s="1"/>
  <c r="AL671" i="1"/>
  <c r="AN671" i="1" s="1"/>
  <c r="AL639" i="1"/>
  <c r="AN639" i="1" s="1"/>
  <c r="AL607" i="1"/>
  <c r="AN607" i="1" s="1"/>
  <c r="AL575" i="1"/>
  <c r="AN575" i="1" s="1"/>
  <c r="AL543" i="1"/>
  <c r="AN543" i="1" s="1"/>
  <c r="AL503" i="1"/>
  <c r="AN503" i="1" s="1"/>
  <c r="AL471" i="1"/>
  <c r="AN471" i="1" s="1"/>
  <c r="AL431" i="1"/>
  <c r="AN431" i="1" s="1"/>
  <c r="AL391" i="1"/>
  <c r="AN391" i="1" s="1"/>
  <c r="AL359" i="1"/>
  <c r="AN359" i="1" s="1"/>
  <c r="AL327" i="1"/>
  <c r="AN327" i="1" s="1"/>
  <c r="AL295" i="1"/>
  <c r="AN295" i="1" s="1"/>
  <c r="AL119" i="1"/>
  <c r="AN119" i="1" s="1"/>
  <c r="AL264" i="1"/>
  <c r="AN264" i="1" s="1"/>
  <c r="AL240" i="1"/>
  <c r="AN240" i="1" s="1"/>
  <c r="AL281" i="1"/>
  <c r="AN281" i="1" s="1"/>
  <c r="AL273" i="1"/>
  <c r="AN273" i="1" s="1"/>
  <c r="AL265" i="1"/>
  <c r="AN265" i="1" s="1"/>
  <c r="AL249" i="1"/>
  <c r="AN249" i="1" s="1"/>
  <c r="AL217" i="1"/>
  <c r="AN217" i="1" s="1"/>
  <c r="AL209" i="1"/>
  <c r="AN209" i="1" s="1"/>
  <c r="AL201" i="1"/>
  <c r="AN201" i="1" s="1"/>
  <c r="AL185" i="1"/>
  <c r="AN185" i="1" s="1"/>
  <c r="AL153" i="1"/>
  <c r="AN153" i="1" s="1"/>
  <c r="AL145" i="1"/>
  <c r="AN145" i="1" s="1"/>
  <c r="AL137" i="1"/>
  <c r="AN137" i="1" s="1"/>
  <c r="AL121" i="1"/>
  <c r="AN121" i="1" s="1"/>
  <c r="AL89" i="1"/>
  <c r="AN89" i="1" s="1"/>
  <c r="AL81" i="1"/>
  <c r="AN81" i="1" s="1"/>
  <c r="AL73" i="1"/>
  <c r="AN73" i="1" s="1"/>
  <c r="AL286" i="1"/>
  <c r="AN286" i="1" s="1"/>
  <c r="AL174" i="1"/>
  <c r="AN174" i="1" s="1"/>
  <c r="AL118" i="1"/>
  <c r="AN118" i="1" s="1"/>
  <c r="AL959" i="1"/>
  <c r="AN959" i="1" s="1"/>
  <c r="AL927" i="1"/>
  <c r="AN927" i="1" s="1"/>
  <c r="AL887" i="1"/>
  <c r="AN887" i="1" s="1"/>
  <c r="AL855" i="1"/>
  <c r="AN855" i="1" s="1"/>
  <c r="AL831" i="1"/>
  <c r="AN831" i="1" s="1"/>
  <c r="AL791" i="1"/>
  <c r="AN791" i="1" s="1"/>
  <c r="AL751" i="1"/>
  <c r="AN751" i="1" s="1"/>
  <c r="AL719" i="1"/>
  <c r="AN719" i="1" s="1"/>
  <c r="AL679" i="1"/>
  <c r="AN679" i="1" s="1"/>
  <c r="AL647" i="1"/>
  <c r="AN647" i="1" s="1"/>
  <c r="AL615" i="1"/>
  <c r="AN615" i="1" s="1"/>
  <c r="AL591" i="1"/>
  <c r="AN591" i="1" s="1"/>
  <c r="AL559" i="1"/>
  <c r="AN559" i="1" s="1"/>
  <c r="AL527" i="1"/>
  <c r="AN527" i="1" s="1"/>
  <c r="AL487" i="1"/>
  <c r="AN487" i="1" s="1"/>
  <c r="AL455" i="1"/>
  <c r="AN455" i="1" s="1"/>
  <c r="AL423" i="1"/>
  <c r="AN423" i="1" s="1"/>
  <c r="AL399" i="1"/>
  <c r="AN399" i="1" s="1"/>
  <c r="AL375" i="1"/>
  <c r="AN375" i="1" s="1"/>
  <c r="AL343" i="1"/>
  <c r="AN343" i="1" s="1"/>
  <c r="AL311" i="1"/>
  <c r="AN311" i="1" s="1"/>
  <c r="AL191" i="1"/>
  <c r="AN191" i="1" s="1"/>
  <c r="AL103" i="1"/>
  <c r="AN103" i="1" s="1"/>
  <c r="AL210" i="1"/>
  <c r="AN210" i="1" s="1"/>
  <c r="AL146" i="1"/>
  <c r="AN146" i="1" s="1"/>
  <c r="AL955" i="1"/>
  <c r="AN955" i="1" s="1"/>
  <c r="AL939" i="1"/>
  <c r="AN939" i="1" s="1"/>
  <c r="AL923" i="1"/>
  <c r="AN923" i="1" s="1"/>
  <c r="AL907" i="1"/>
  <c r="AN907" i="1" s="1"/>
  <c r="AL891" i="1"/>
  <c r="AN891" i="1" s="1"/>
  <c r="AL875" i="1"/>
  <c r="AN875" i="1" s="1"/>
  <c r="AL859" i="1"/>
  <c r="AN859" i="1" s="1"/>
  <c r="AL843" i="1"/>
  <c r="AN843" i="1" s="1"/>
  <c r="AL827" i="1"/>
  <c r="AN827" i="1" s="1"/>
  <c r="AL811" i="1"/>
  <c r="AN811" i="1" s="1"/>
  <c r="AL795" i="1"/>
  <c r="AN795" i="1" s="1"/>
  <c r="AL779" i="1"/>
  <c r="AN779" i="1" s="1"/>
  <c r="AL763" i="1"/>
  <c r="AN763" i="1" s="1"/>
  <c r="AL747" i="1"/>
  <c r="AN747" i="1" s="1"/>
  <c r="AL731" i="1"/>
  <c r="AN731" i="1" s="1"/>
  <c r="AL715" i="1"/>
  <c r="AN715" i="1" s="1"/>
  <c r="AL699" i="1"/>
  <c r="AN699" i="1" s="1"/>
  <c r="AL683" i="1"/>
  <c r="AN683" i="1" s="1"/>
  <c r="AL667" i="1"/>
  <c r="AN667" i="1" s="1"/>
  <c r="AL651" i="1"/>
  <c r="AN651" i="1" s="1"/>
  <c r="AL635" i="1"/>
  <c r="AN635" i="1" s="1"/>
  <c r="AL619" i="1"/>
  <c r="AN619" i="1" s="1"/>
  <c r="AL603" i="1"/>
  <c r="AN603" i="1" s="1"/>
  <c r="AL587" i="1"/>
  <c r="AN587" i="1" s="1"/>
  <c r="AL571" i="1"/>
  <c r="AN571" i="1" s="1"/>
  <c r="AL555" i="1"/>
  <c r="AN555" i="1" s="1"/>
  <c r="AL539" i="1"/>
  <c r="AN539" i="1" s="1"/>
  <c r="AL523" i="1"/>
  <c r="AN523" i="1" s="1"/>
  <c r="AL507" i="1"/>
  <c r="AN507" i="1" s="1"/>
  <c r="AL491" i="1"/>
  <c r="AN491" i="1" s="1"/>
  <c r="AL475" i="1"/>
  <c r="AN475" i="1" s="1"/>
  <c r="AL459" i="1"/>
  <c r="AN459" i="1" s="1"/>
  <c r="AL443" i="1"/>
  <c r="AN443" i="1" s="1"/>
  <c r="AL427" i="1"/>
  <c r="AN427" i="1" s="1"/>
  <c r="AL411" i="1"/>
  <c r="AN411" i="1" s="1"/>
  <c r="AL395" i="1"/>
  <c r="AN395" i="1" s="1"/>
  <c r="AL379" i="1"/>
  <c r="AN379" i="1" s="1"/>
  <c r="AL363" i="1"/>
  <c r="AN363" i="1" s="1"/>
  <c r="AL347" i="1"/>
  <c r="AN347" i="1" s="1"/>
  <c r="AL331" i="1"/>
  <c r="AN331" i="1" s="1"/>
  <c r="AL315" i="1"/>
  <c r="AN315" i="1" s="1"/>
  <c r="AL299" i="1"/>
  <c r="AN299" i="1" s="1"/>
  <c r="AL982" i="1"/>
  <c r="AN982" i="1" s="1"/>
  <c r="AL222" i="1"/>
  <c r="AN222" i="1" s="1"/>
  <c r="AL54" i="1"/>
  <c r="AN54" i="1" s="1"/>
  <c r="AL983" i="1"/>
  <c r="AN983" i="1" s="1"/>
  <c r="AL951" i="1"/>
  <c r="AN951" i="1" s="1"/>
  <c r="AL919" i="1"/>
  <c r="AN919" i="1" s="1"/>
  <c r="AL895" i="1"/>
  <c r="AN895" i="1" s="1"/>
  <c r="AL863" i="1"/>
  <c r="AN863" i="1" s="1"/>
  <c r="AL823" i="1"/>
  <c r="AN823" i="1" s="1"/>
  <c r="AL799" i="1"/>
  <c r="AN799" i="1" s="1"/>
  <c r="AL767" i="1"/>
  <c r="AN767" i="1" s="1"/>
  <c r="AL735" i="1"/>
  <c r="AN735" i="1" s="1"/>
  <c r="AL711" i="1"/>
  <c r="AN711" i="1" s="1"/>
  <c r="AL687" i="1"/>
  <c r="AN687" i="1" s="1"/>
  <c r="AL663" i="1"/>
  <c r="AN663" i="1" s="1"/>
  <c r="AL631" i="1"/>
  <c r="AN631" i="1" s="1"/>
  <c r="AL599" i="1"/>
  <c r="AN599" i="1" s="1"/>
  <c r="AL567" i="1"/>
  <c r="AN567" i="1" s="1"/>
  <c r="AL535" i="1"/>
  <c r="AN535" i="1" s="1"/>
  <c r="AL511" i="1"/>
  <c r="AN511" i="1" s="1"/>
  <c r="AL479" i="1"/>
  <c r="AN479" i="1" s="1"/>
  <c r="AL447" i="1"/>
  <c r="AN447" i="1" s="1"/>
  <c r="AL407" i="1"/>
  <c r="AN407" i="1" s="1"/>
  <c r="AL367" i="1"/>
  <c r="AN367" i="1" s="1"/>
  <c r="AL335" i="1"/>
  <c r="AN335" i="1" s="1"/>
  <c r="AL303" i="1"/>
  <c r="AN303" i="1" s="1"/>
  <c r="AL231" i="1"/>
  <c r="AN231" i="1" s="1"/>
  <c r="AL282" i="1"/>
  <c r="AN282" i="1" s="1"/>
  <c r="AL258" i="1"/>
  <c r="AN258" i="1" s="1"/>
  <c r="AL154" i="1"/>
  <c r="AN154" i="1" s="1"/>
  <c r="AL130" i="1"/>
  <c r="AN130" i="1" s="1"/>
  <c r="AL90" i="1"/>
  <c r="AN90" i="1" s="1"/>
  <c r="AL956" i="1"/>
  <c r="AN956" i="1" s="1"/>
  <c r="AL940" i="1"/>
  <c r="AN940" i="1" s="1"/>
  <c r="AL924" i="1"/>
  <c r="AN924" i="1" s="1"/>
  <c r="AL908" i="1"/>
  <c r="AN908" i="1" s="1"/>
  <c r="AL892" i="1"/>
  <c r="AN892" i="1" s="1"/>
  <c r="AL876" i="1"/>
  <c r="AN876" i="1" s="1"/>
  <c r="AL860" i="1"/>
  <c r="AN860" i="1" s="1"/>
  <c r="AL844" i="1"/>
  <c r="AN844" i="1" s="1"/>
  <c r="AL828" i="1"/>
  <c r="AN828" i="1" s="1"/>
  <c r="AL812" i="1"/>
  <c r="AN812" i="1" s="1"/>
  <c r="AL796" i="1"/>
  <c r="AN796" i="1" s="1"/>
  <c r="AL780" i="1"/>
  <c r="AN780" i="1" s="1"/>
  <c r="AL764" i="1"/>
  <c r="AN764" i="1" s="1"/>
  <c r="AL748" i="1"/>
  <c r="AN748" i="1" s="1"/>
  <c r="AL732" i="1"/>
  <c r="AN732" i="1" s="1"/>
  <c r="AL716" i="1"/>
  <c r="AN716" i="1" s="1"/>
  <c r="AL700" i="1"/>
  <c r="AN700" i="1" s="1"/>
  <c r="AL684" i="1"/>
  <c r="AN684" i="1" s="1"/>
  <c r="AL668" i="1"/>
  <c r="AN668" i="1" s="1"/>
  <c r="AL652" i="1"/>
  <c r="AN652" i="1" s="1"/>
  <c r="AL636" i="1"/>
  <c r="AN636" i="1" s="1"/>
  <c r="AL620" i="1"/>
  <c r="AN620" i="1" s="1"/>
  <c r="AL604" i="1"/>
  <c r="AN604" i="1" s="1"/>
  <c r="AL588" i="1"/>
  <c r="AN588" i="1" s="1"/>
  <c r="AL572" i="1"/>
  <c r="AN572" i="1" s="1"/>
  <c r="AL556" i="1"/>
  <c r="AN556" i="1" s="1"/>
  <c r="AL540" i="1"/>
  <c r="AN540" i="1" s="1"/>
  <c r="AL524" i="1"/>
  <c r="AN524" i="1" s="1"/>
  <c r="AL508" i="1"/>
  <c r="AN508" i="1" s="1"/>
  <c r="AL492" i="1"/>
  <c r="AN492" i="1" s="1"/>
  <c r="AL476" i="1"/>
  <c r="AN476" i="1" s="1"/>
  <c r="AL204" i="1"/>
  <c r="AN204" i="1" s="1"/>
  <c r="AL76" i="1"/>
  <c r="AN76" i="1" s="1"/>
  <c r="AL246" i="1"/>
  <c r="AN246" i="1" s="1"/>
  <c r="AL158" i="1"/>
  <c r="AN158" i="1" s="1"/>
  <c r="AL967" i="1"/>
  <c r="AN967" i="1" s="1"/>
  <c r="AL943" i="1"/>
  <c r="AN943" i="1" s="1"/>
  <c r="AL911" i="1"/>
  <c r="AN911" i="1" s="1"/>
  <c r="AL879" i="1"/>
  <c r="AN879" i="1" s="1"/>
  <c r="AL847" i="1"/>
  <c r="AN847" i="1" s="1"/>
  <c r="AL807" i="1"/>
  <c r="AN807" i="1" s="1"/>
  <c r="AL783" i="1"/>
  <c r="AN783" i="1" s="1"/>
  <c r="AL759" i="1"/>
  <c r="AN759" i="1" s="1"/>
  <c r="AL727" i="1"/>
  <c r="AN727" i="1" s="1"/>
  <c r="AL695" i="1"/>
  <c r="AN695" i="1" s="1"/>
  <c r="AL655" i="1"/>
  <c r="AN655" i="1" s="1"/>
  <c r="AL623" i="1"/>
  <c r="AN623" i="1" s="1"/>
  <c r="AL583" i="1"/>
  <c r="AN583" i="1" s="1"/>
  <c r="AL551" i="1"/>
  <c r="AN551" i="1" s="1"/>
  <c r="AL519" i="1"/>
  <c r="AN519" i="1" s="1"/>
  <c r="AL495" i="1"/>
  <c r="AN495" i="1" s="1"/>
  <c r="AL463" i="1"/>
  <c r="AN463" i="1" s="1"/>
  <c r="AL439" i="1"/>
  <c r="AN439" i="1" s="1"/>
  <c r="AL415" i="1"/>
  <c r="AN415" i="1" s="1"/>
  <c r="AL383" i="1"/>
  <c r="AN383" i="1" s="1"/>
  <c r="AL351" i="1"/>
  <c r="AN351" i="1" s="1"/>
  <c r="AL319" i="1"/>
  <c r="AN319" i="1" s="1"/>
  <c r="AL247" i="1"/>
  <c r="AN247" i="1" s="1"/>
  <c r="AL167" i="1"/>
  <c r="AN167" i="1" s="1"/>
  <c r="AL274" i="1"/>
  <c r="AN274" i="1" s="1"/>
  <c r="AL226" i="1"/>
  <c r="AN226" i="1" s="1"/>
  <c r="AL218" i="1"/>
  <c r="AN218" i="1" s="1"/>
  <c r="AL194" i="1"/>
  <c r="AN194" i="1" s="1"/>
  <c r="AL98" i="1"/>
  <c r="AN98" i="1" s="1"/>
  <c r="AL82" i="1"/>
  <c r="AN82" i="1" s="1"/>
  <c r="AL7" i="1"/>
  <c r="AN7" i="1" s="1"/>
  <c r="AL981" i="1"/>
  <c r="AN981" i="1" s="1"/>
  <c r="AL965" i="1"/>
  <c r="AN965" i="1" s="1"/>
  <c r="AL957" i="1"/>
  <c r="AN957" i="1" s="1"/>
  <c r="AL949" i="1"/>
  <c r="AN949" i="1" s="1"/>
  <c r="AL941" i="1"/>
  <c r="AN941" i="1" s="1"/>
  <c r="AL933" i="1"/>
  <c r="AN933" i="1" s="1"/>
  <c r="AL925" i="1"/>
  <c r="AN925" i="1" s="1"/>
  <c r="AL917" i="1"/>
  <c r="AN917" i="1" s="1"/>
  <c r="AL909" i="1"/>
  <c r="AN909" i="1" s="1"/>
  <c r="AL901" i="1"/>
  <c r="AN901" i="1" s="1"/>
  <c r="AL893" i="1"/>
  <c r="AN893" i="1" s="1"/>
  <c r="AL885" i="1"/>
  <c r="AN885" i="1" s="1"/>
  <c r="AL877" i="1"/>
  <c r="AN877" i="1" s="1"/>
  <c r="AL869" i="1"/>
  <c r="AN869" i="1" s="1"/>
  <c r="AL861" i="1"/>
  <c r="AN861" i="1" s="1"/>
  <c r="AL853" i="1"/>
  <c r="AN853" i="1" s="1"/>
  <c r="AL845" i="1"/>
  <c r="AN845" i="1" s="1"/>
  <c r="AL837" i="1"/>
  <c r="AN837" i="1" s="1"/>
  <c r="AL829" i="1"/>
  <c r="AN829" i="1" s="1"/>
  <c r="AL821" i="1"/>
  <c r="AN821" i="1" s="1"/>
  <c r="AL813" i="1"/>
  <c r="AN813" i="1" s="1"/>
  <c r="AL805" i="1"/>
  <c r="AN805" i="1" s="1"/>
  <c r="AL797" i="1"/>
  <c r="AN797" i="1" s="1"/>
  <c r="AL789" i="1"/>
  <c r="AN789" i="1" s="1"/>
  <c r="AL781" i="1"/>
  <c r="AN781" i="1" s="1"/>
  <c r="AL773" i="1"/>
  <c r="AN773" i="1" s="1"/>
  <c r="AL765" i="1"/>
  <c r="AN765" i="1" s="1"/>
  <c r="AL757" i="1"/>
  <c r="AN757" i="1" s="1"/>
  <c r="AL749" i="1"/>
  <c r="AN749" i="1" s="1"/>
  <c r="AL741" i="1"/>
  <c r="AN741" i="1" s="1"/>
  <c r="AL733" i="1"/>
  <c r="AN733" i="1" s="1"/>
  <c r="AL725" i="1"/>
  <c r="AN725" i="1" s="1"/>
  <c r="AL717" i="1"/>
  <c r="AN717" i="1" s="1"/>
  <c r="AL709" i="1"/>
  <c r="AN709" i="1" s="1"/>
  <c r="AL701" i="1"/>
  <c r="AN701" i="1" s="1"/>
  <c r="AL693" i="1"/>
  <c r="AN693" i="1" s="1"/>
  <c r="AL685" i="1"/>
  <c r="AN685" i="1" s="1"/>
  <c r="AL677" i="1"/>
  <c r="AN677" i="1" s="1"/>
  <c r="AL669" i="1"/>
  <c r="AN669" i="1" s="1"/>
  <c r="AL661" i="1"/>
  <c r="AN661" i="1" s="1"/>
  <c r="AL653" i="1"/>
  <c r="AN653" i="1" s="1"/>
  <c r="AL645" i="1"/>
  <c r="AN645" i="1" s="1"/>
  <c r="AL637" i="1"/>
  <c r="AN637" i="1" s="1"/>
  <c r="AL629" i="1"/>
  <c r="AN629" i="1" s="1"/>
  <c r="AL621" i="1"/>
  <c r="AN621" i="1" s="1"/>
  <c r="AL613" i="1"/>
  <c r="AN613" i="1" s="1"/>
  <c r="AL605" i="1"/>
  <c r="AN605" i="1" s="1"/>
  <c r="AL597" i="1"/>
  <c r="AN597" i="1" s="1"/>
  <c r="AL589" i="1"/>
  <c r="AN589" i="1" s="1"/>
  <c r="AL581" i="1"/>
  <c r="AN581" i="1" s="1"/>
  <c r="AL573" i="1"/>
  <c r="AN573" i="1" s="1"/>
  <c r="AL565" i="1"/>
  <c r="AN565" i="1" s="1"/>
  <c r="AL557" i="1"/>
  <c r="AN557" i="1" s="1"/>
  <c r="AL549" i="1"/>
  <c r="AN549" i="1" s="1"/>
  <c r="AL541" i="1"/>
  <c r="AN541" i="1" s="1"/>
  <c r="AL533" i="1"/>
  <c r="AN533" i="1" s="1"/>
  <c r="AL525" i="1"/>
  <c r="AN525" i="1" s="1"/>
  <c r="AL517" i="1"/>
  <c r="AN517" i="1" s="1"/>
  <c r="AL509" i="1"/>
  <c r="AN509" i="1" s="1"/>
  <c r="AL501" i="1"/>
  <c r="AN501" i="1" s="1"/>
  <c r="AL493" i="1"/>
  <c r="AN493" i="1" s="1"/>
  <c r="AL485" i="1"/>
  <c r="AN485" i="1" s="1"/>
  <c r="AL477" i="1"/>
  <c r="AN477" i="1" s="1"/>
  <c r="AL469" i="1"/>
  <c r="AN469" i="1" s="1"/>
  <c r="AL461" i="1"/>
  <c r="AN461" i="1" s="1"/>
  <c r="AL453" i="1"/>
  <c r="AN453" i="1" s="1"/>
  <c r="AL445" i="1"/>
  <c r="AN445" i="1" s="1"/>
  <c r="AL437" i="1"/>
  <c r="AN437" i="1" s="1"/>
  <c r="AL429" i="1"/>
  <c r="AN429" i="1" s="1"/>
  <c r="AL421" i="1"/>
  <c r="AN421" i="1" s="1"/>
  <c r="AL413" i="1"/>
  <c r="AN413" i="1" s="1"/>
  <c r="AL405" i="1"/>
  <c r="AN405" i="1" s="1"/>
  <c r="AL397" i="1"/>
  <c r="AN397" i="1" s="1"/>
  <c r="AL389" i="1"/>
  <c r="AN389" i="1" s="1"/>
  <c r="AL381" i="1"/>
  <c r="AN381" i="1" s="1"/>
  <c r="AL373" i="1"/>
  <c r="AN373" i="1" s="1"/>
  <c r="AL365" i="1"/>
  <c r="AN365" i="1" s="1"/>
  <c r="AL357" i="1"/>
  <c r="AN357" i="1" s="1"/>
  <c r="AL349" i="1"/>
  <c r="AN349" i="1" s="1"/>
  <c r="AL341" i="1"/>
  <c r="AN341" i="1" s="1"/>
  <c r="AL333" i="1"/>
  <c r="AN333" i="1" s="1"/>
  <c r="AL325" i="1"/>
  <c r="AN325" i="1" s="1"/>
  <c r="AL317" i="1"/>
  <c r="AN317" i="1" s="1"/>
  <c r="AL309" i="1"/>
  <c r="AN309" i="1" s="1"/>
  <c r="AL301" i="1"/>
  <c r="AN301" i="1" s="1"/>
  <c r="AL293" i="1"/>
  <c r="AN293" i="1" s="1"/>
  <c r="AL277" i="1"/>
  <c r="AN277" i="1" s="1"/>
  <c r="AL245" i="1"/>
  <c r="AN245" i="1" s="1"/>
  <c r="AL229" i="1"/>
  <c r="AN229" i="1" s="1"/>
  <c r="AL213" i="1"/>
  <c r="AN213" i="1" s="1"/>
  <c r="AL173" i="1"/>
  <c r="AN173" i="1" s="1"/>
  <c r="AL165" i="1"/>
  <c r="AN165" i="1" s="1"/>
  <c r="AL149" i="1"/>
  <c r="AN149" i="1" s="1"/>
  <c r="AL117" i="1"/>
  <c r="AN117" i="1" s="1"/>
  <c r="AL101" i="1"/>
  <c r="AN101" i="1" s="1"/>
  <c r="AL85" i="1"/>
  <c r="AN85" i="1" s="1"/>
  <c r="AL61" i="1"/>
  <c r="AN61" i="1" s="1"/>
  <c r="AL53" i="1"/>
  <c r="AN53" i="1" s="1"/>
  <c r="AL37" i="1"/>
  <c r="AN37" i="1" s="1"/>
  <c r="AL13" i="1"/>
  <c r="AN13" i="1" s="1"/>
  <c r="AL109" i="1"/>
  <c r="AN109" i="1" s="1"/>
  <c r="AL745" i="1"/>
  <c r="AN745" i="1" s="1"/>
  <c r="AL681" i="1"/>
  <c r="AN681" i="1" s="1"/>
  <c r="AL361" i="1"/>
  <c r="AN361" i="1" s="1"/>
  <c r="AL865" i="1"/>
  <c r="AN865" i="1" s="1"/>
  <c r="AL691" i="1"/>
  <c r="AN691" i="1" s="1"/>
  <c r="AL618" i="1"/>
  <c r="AN618" i="1" s="1"/>
  <c r="AL563" i="1"/>
  <c r="AN563" i="1" s="1"/>
  <c r="AL490" i="1"/>
  <c r="AN490" i="1" s="1"/>
  <c r="AL417" i="1"/>
  <c r="AN417" i="1" s="1"/>
  <c r="AL97" i="1"/>
  <c r="AN97" i="1" s="1"/>
  <c r="AL948" i="1"/>
  <c r="AN948" i="1" s="1"/>
  <c r="AL930" i="1"/>
  <c r="AN930" i="1" s="1"/>
  <c r="AL921" i="1"/>
  <c r="AN921" i="1" s="1"/>
  <c r="AL884" i="1"/>
  <c r="AN884" i="1" s="1"/>
  <c r="AL857" i="1"/>
  <c r="AN857" i="1" s="1"/>
  <c r="AL820" i="1"/>
  <c r="AN820" i="1" s="1"/>
  <c r="AL802" i="1"/>
  <c r="AN802" i="1" s="1"/>
  <c r="AL793" i="1"/>
  <c r="AN793" i="1" s="1"/>
  <c r="AL738" i="1"/>
  <c r="AN738" i="1" s="1"/>
  <c r="AL729" i="1"/>
  <c r="AN729" i="1" s="1"/>
  <c r="AL692" i="1"/>
  <c r="AN692" i="1" s="1"/>
  <c r="AL674" i="1"/>
  <c r="AN674" i="1" s="1"/>
  <c r="AL665" i="1"/>
  <c r="AN665" i="1" s="1"/>
  <c r="AL610" i="1"/>
  <c r="AN610" i="1" s="1"/>
  <c r="AL601" i="1"/>
  <c r="AN601" i="1" s="1"/>
  <c r="AL564" i="1"/>
  <c r="AN564" i="1" s="1"/>
  <c r="AL546" i="1"/>
  <c r="AN546" i="1" s="1"/>
  <c r="AL537" i="1"/>
  <c r="AN537" i="1" s="1"/>
  <c r="AL500" i="1"/>
  <c r="AN500" i="1" s="1"/>
  <c r="AL473" i="1"/>
  <c r="AN473" i="1" s="1"/>
  <c r="AL436" i="1"/>
  <c r="AN436" i="1" s="1"/>
  <c r="AL418" i="1"/>
  <c r="AN418" i="1" s="1"/>
  <c r="AL372" i="1"/>
  <c r="AN372" i="1" s="1"/>
  <c r="AL345" i="1"/>
  <c r="AN345" i="1" s="1"/>
  <c r="AL308" i="1"/>
  <c r="AN308" i="1" s="1"/>
  <c r="AL290" i="1"/>
  <c r="AN290" i="1" s="1"/>
  <c r="AL272" i="1"/>
  <c r="AN272" i="1" s="1"/>
  <c r="AL254" i="1"/>
  <c r="AN254" i="1" s="1"/>
  <c r="AL235" i="1"/>
  <c r="AN235" i="1" s="1"/>
  <c r="AL199" i="1"/>
  <c r="AN199" i="1" s="1"/>
  <c r="AL171" i="1"/>
  <c r="AN171" i="1" s="1"/>
  <c r="AL162" i="1"/>
  <c r="AN162" i="1" s="1"/>
  <c r="AL144" i="1"/>
  <c r="AN144" i="1" s="1"/>
  <c r="AL126" i="1"/>
  <c r="AN126" i="1" s="1"/>
  <c r="AL107" i="1"/>
  <c r="AN107" i="1" s="1"/>
  <c r="AL71" i="1"/>
  <c r="AN71" i="1" s="1"/>
  <c r="AL973" i="1"/>
  <c r="AN973" i="1" s="1"/>
  <c r="AL950" i="1"/>
  <c r="AN950" i="1" s="1"/>
  <c r="AL931" i="1"/>
  <c r="AN931" i="1" s="1"/>
  <c r="AL913" i="1"/>
  <c r="AN913" i="1" s="1"/>
  <c r="AL858" i="1"/>
  <c r="AN858" i="1" s="1"/>
  <c r="AL840" i="1"/>
  <c r="AN840" i="1" s="1"/>
  <c r="AL822" i="1"/>
  <c r="AN822" i="1" s="1"/>
  <c r="AL803" i="1"/>
  <c r="AN803" i="1" s="1"/>
  <c r="AL785" i="1"/>
  <c r="AN785" i="1" s="1"/>
  <c r="AL730" i="1"/>
  <c r="AN730" i="1" s="1"/>
  <c r="AL712" i="1"/>
  <c r="AN712" i="1" s="1"/>
  <c r="AL694" i="1"/>
  <c r="AN694" i="1" s="1"/>
  <c r="AL675" i="1"/>
  <c r="AN675" i="1" s="1"/>
  <c r="AL657" i="1"/>
  <c r="AN657" i="1" s="1"/>
  <c r="AL602" i="1"/>
  <c r="AN602" i="1" s="1"/>
  <c r="AL584" i="1"/>
  <c r="AN584" i="1" s="1"/>
  <c r="AL566" i="1"/>
  <c r="AN566" i="1" s="1"/>
  <c r="AL547" i="1"/>
  <c r="AN547" i="1" s="1"/>
  <c r="AL529" i="1"/>
  <c r="AN529" i="1" s="1"/>
  <c r="AL474" i="1"/>
  <c r="AN474" i="1" s="1"/>
  <c r="AL456" i="1"/>
  <c r="AN456" i="1" s="1"/>
  <c r="AL438" i="1"/>
  <c r="AN438" i="1" s="1"/>
  <c r="AL419" i="1"/>
  <c r="AN419" i="1" s="1"/>
  <c r="AL401" i="1"/>
  <c r="AN401" i="1" s="1"/>
  <c r="AL364" i="1"/>
  <c r="AN364" i="1" s="1"/>
  <c r="AL346" i="1"/>
  <c r="AN346" i="1" s="1"/>
  <c r="AL328" i="1"/>
  <c r="AN328" i="1" s="1"/>
  <c r="AL310" i="1"/>
  <c r="AN310" i="1" s="1"/>
  <c r="AL300" i="1"/>
  <c r="AN300" i="1" s="1"/>
  <c r="AL291" i="1"/>
  <c r="AN291" i="1" s="1"/>
  <c r="AL255" i="1"/>
  <c r="AN255" i="1" s="1"/>
  <c r="AL236" i="1"/>
  <c r="AN236" i="1" s="1"/>
  <c r="AL200" i="1"/>
  <c r="AN200" i="1" s="1"/>
  <c r="AL182" i="1"/>
  <c r="AN182" i="1" s="1"/>
  <c r="AL172" i="1"/>
  <c r="AN172" i="1" s="1"/>
  <c r="AL136" i="1"/>
  <c r="AN136" i="1" s="1"/>
  <c r="AL127" i="1"/>
  <c r="AN127" i="1" s="1"/>
  <c r="AL108" i="1"/>
  <c r="AN108" i="1" s="1"/>
  <c r="AL72" i="1"/>
  <c r="AN72" i="1" s="1"/>
  <c r="AL29" i="1"/>
  <c r="AN29" i="1" s="1"/>
  <c r="AL261" i="1"/>
  <c r="AN261" i="1" s="1"/>
  <c r="AL221" i="1"/>
  <c r="AN221" i="1" s="1"/>
  <c r="AL205" i="1"/>
  <c r="AN205" i="1" s="1"/>
  <c r="AL141" i="1"/>
  <c r="AN141" i="1" s="1"/>
  <c r="AL93" i="1"/>
  <c r="AN93" i="1" s="1"/>
  <c r="AL46" i="1"/>
  <c r="AN46" i="1" s="1"/>
  <c r="AL14" i="1"/>
  <c r="AN14" i="1" s="1"/>
  <c r="AL809" i="1"/>
  <c r="AN809" i="1" s="1"/>
  <c r="AL489" i="1"/>
  <c r="AN489" i="1" s="1"/>
  <c r="AL425" i="1"/>
  <c r="AN425" i="1" s="1"/>
  <c r="AL233" i="1"/>
  <c r="AN233" i="1" s="1"/>
  <c r="AL929" i="1"/>
  <c r="AN929" i="1" s="1"/>
  <c r="AL874" i="1"/>
  <c r="AN874" i="1" s="1"/>
  <c r="AL737" i="1"/>
  <c r="AN737" i="1" s="1"/>
  <c r="AL298" i="1"/>
  <c r="AN298" i="1" s="1"/>
  <c r="AL905" i="1"/>
  <c r="AN905" i="1" s="1"/>
  <c r="AL804" i="1"/>
  <c r="AN804" i="1" s="1"/>
  <c r="AL713" i="1"/>
  <c r="AN713" i="1" s="1"/>
  <c r="AL594" i="1"/>
  <c r="AN594" i="1" s="1"/>
  <c r="AL585" i="1"/>
  <c r="AN585" i="1" s="1"/>
  <c r="AL521" i="1"/>
  <c r="AN521" i="1" s="1"/>
  <c r="AL484" i="1"/>
  <c r="AN484" i="1" s="1"/>
  <c r="AL457" i="1"/>
  <c r="AN457" i="1" s="1"/>
  <c r="AL356" i="1"/>
  <c r="AN356" i="1" s="1"/>
  <c r="AL238" i="1"/>
  <c r="AN238" i="1" s="1"/>
  <c r="AL183" i="1"/>
  <c r="AN183" i="1" s="1"/>
  <c r="AL155" i="1"/>
  <c r="AN155" i="1" s="1"/>
  <c r="AL128" i="1"/>
  <c r="AN128" i="1" s="1"/>
  <c r="AL975" i="1"/>
  <c r="AN975" i="1" s="1"/>
  <c r="AL952" i="1"/>
  <c r="AN952" i="1" s="1"/>
  <c r="AL934" i="1"/>
  <c r="AN934" i="1" s="1"/>
  <c r="AL915" i="1"/>
  <c r="AN915" i="1" s="1"/>
  <c r="AL897" i="1"/>
  <c r="AN897" i="1" s="1"/>
  <c r="AL842" i="1"/>
  <c r="AN842" i="1" s="1"/>
  <c r="AL824" i="1"/>
  <c r="AN824" i="1" s="1"/>
  <c r="AL806" i="1"/>
  <c r="AN806" i="1" s="1"/>
  <c r="AL787" i="1"/>
  <c r="AN787" i="1" s="1"/>
  <c r="AL769" i="1"/>
  <c r="AN769" i="1" s="1"/>
  <c r="AL714" i="1"/>
  <c r="AN714" i="1" s="1"/>
  <c r="AL696" i="1"/>
  <c r="AN696" i="1" s="1"/>
  <c r="AL678" i="1"/>
  <c r="AN678" i="1" s="1"/>
  <c r="AL659" i="1"/>
  <c r="AN659" i="1" s="1"/>
  <c r="AL641" i="1"/>
  <c r="AN641" i="1" s="1"/>
  <c r="AL586" i="1"/>
  <c r="AN586" i="1" s="1"/>
  <c r="AL568" i="1"/>
  <c r="AN568" i="1" s="1"/>
  <c r="AL550" i="1"/>
  <c r="AN550" i="1" s="1"/>
  <c r="AL531" i="1"/>
  <c r="AN531" i="1" s="1"/>
  <c r="AL513" i="1"/>
  <c r="AN513" i="1" s="1"/>
  <c r="AL458" i="1"/>
  <c r="AN458" i="1" s="1"/>
  <c r="AL440" i="1"/>
  <c r="AN440" i="1" s="1"/>
  <c r="AL422" i="1"/>
  <c r="AN422" i="1" s="1"/>
  <c r="AL403" i="1"/>
  <c r="AN403" i="1" s="1"/>
  <c r="AL385" i="1"/>
  <c r="AN385" i="1" s="1"/>
  <c r="AL330" i="1"/>
  <c r="AN330" i="1" s="1"/>
  <c r="AL321" i="1"/>
  <c r="AN321" i="1" s="1"/>
  <c r="AL294" i="1"/>
  <c r="AN294" i="1" s="1"/>
  <c r="AL275" i="1"/>
  <c r="AN275" i="1" s="1"/>
  <c r="AL257" i="1"/>
  <c r="AN257" i="1" s="1"/>
  <c r="AL248" i="1"/>
  <c r="AN248" i="1" s="1"/>
  <c r="AL239" i="1"/>
  <c r="AN239" i="1" s="1"/>
  <c r="AL230" i="1"/>
  <c r="AN230" i="1" s="1"/>
  <c r="AL220" i="1"/>
  <c r="AN220" i="1" s="1"/>
  <c r="AL211" i="1"/>
  <c r="AN211" i="1" s="1"/>
  <c r="AL193" i="1"/>
  <c r="AN193" i="1" s="1"/>
  <c r="AL184" i="1"/>
  <c r="AN184" i="1" s="1"/>
  <c r="AL175" i="1"/>
  <c r="AN175" i="1" s="1"/>
  <c r="AL166" i="1"/>
  <c r="AN166" i="1" s="1"/>
  <c r="AL147" i="1"/>
  <c r="AN147" i="1" s="1"/>
  <c r="AL129" i="1"/>
  <c r="AN129" i="1" s="1"/>
  <c r="AL120" i="1"/>
  <c r="AN120" i="1" s="1"/>
  <c r="AL111" i="1"/>
  <c r="AN111" i="1" s="1"/>
  <c r="AL102" i="1"/>
  <c r="AN102" i="1" s="1"/>
  <c r="AL92" i="1"/>
  <c r="AN92" i="1" s="1"/>
  <c r="AL83" i="1"/>
  <c r="AN83" i="1" s="1"/>
  <c r="AL55" i="1"/>
  <c r="AN55" i="1" s="1"/>
  <c r="AL31" i="1"/>
  <c r="AN31" i="1" s="1"/>
  <c r="AL181" i="1"/>
  <c r="AN181" i="1" s="1"/>
  <c r="AL253" i="1"/>
  <c r="AN253" i="1" s="1"/>
  <c r="AL197" i="1"/>
  <c r="AN197" i="1" s="1"/>
  <c r="AL157" i="1"/>
  <c r="AN157" i="1" s="1"/>
  <c r="AL133" i="1"/>
  <c r="AN133" i="1" s="1"/>
  <c r="AL77" i="1"/>
  <c r="AN77" i="1" s="1"/>
  <c r="AL873" i="1"/>
  <c r="AN873" i="1" s="1"/>
  <c r="AL297" i="1"/>
  <c r="AN297" i="1" s="1"/>
  <c r="AL105" i="1"/>
  <c r="AN105" i="1" s="1"/>
  <c r="AL746" i="1"/>
  <c r="AN746" i="1" s="1"/>
  <c r="AL627" i="1"/>
  <c r="AN627" i="1" s="1"/>
  <c r="AL545" i="1"/>
  <c r="AN545" i="1" s="1"/>
  <c r="AL307" i="1"/>
  <c r="AN307" i="1" s="1"/>
  <c r="AL225" i="1"/>
  <c r="AN225" i="1" s="1"/>
  <c r="AL932" i="1"/>
  <c r="AN932" i="1" s="1"/>
  <c r="AL914" i="1"/>
  <c r="AN914" i="1" s="1"/>
  <c r="AL850" i="1"/>
  <c r="AN850" i="1" s="1"/>
  <c r="AL841" i="1"/>
  <c r="AN841" i="1" s="1"/>
  <c r="AL786" i="1"/>
  <c r="AN786" i="1" s="1"/>
  <c r="AL777" i="1"/>
  <c r="AN777" i="1" s="1"/>
  <c r="AL740" i="1"/>
  <c r="AN740" i="1" s="1"/>
  <c r="AL722" i="1"/>
  <c r="AN722" i="1" s="1"/>
  <c r="AL658" i="1"/>
  <c r="AN658" i="1" s="1"/>
  <c r="AL649" i="1"/>
  <c r="AN649" i="1" s="1"/>
  <c r="AL612" i="1"/>
  <c r="AN612" i="1" s="1"/>
  <c r="AL420" i="1"/>
  <c r="AN420" i="1" s="1"/>
  <c r="AL338" i="1"/>
  <c r="AN338" i="1" s="1"/>
  <c r="AL329" i="1"/>
  <c r="AN329" i="1" s="1"/>
  <c r="AL283" i="1"/>
  <c r="AN283" i="1" s="1"/>
  <c r="AL256" i="1"/>
  <c r="AN256" i="1" s="1"/>
  <c r="AL219" i="1"/>
  <c r="AN219" i="1" s="1"/>
  <c r="AL110" i="1"/>
  <c r="AN110" i="1" s="1"/>
  <c r="AL30" i="1"/>
  <c r="AN30" i="1" s="1"/>
  <c r="AL962" i="1"/>
  <c r="AN962" i="1" s="1"/>
  <c r="AL953" i="1"/>
  <c r="AN953" i="1" s="1"/>
  <c r="AL944" i="1"/>
  <c r="AN944" i="1" s="1"/>
  <c r="AL926" i="1"/>
  <c r="AN926" i="1" s="1"/>
  <c r="AL916" i="1"/>
  <c r="AN916" i="1" s="1"/>
  <c r="AL898" i="1"/>
  <c r="AN898" i="1" s="1"/>
  <c r="AL889" i="1"/>
  <c r="AN889" i="1" s="1"/>
  <c r="AL880" i="1"/>
  <c r="AN880" i="1" s="1"/>
  <c r="AL862" i="1"/>
  <c r="AN862" i="1" s="1"/>
  <c r="AL852" i="1"/>
  <c r="AN852" i="1" s="1"/>
  <c r="AL834" i="1"/>
  <c r="AN834" i="1" s="1"/>
  <c r="AL825" i="1"/>
  <c r="AN825" i="1" s="1"/>
  <c r="AL816" i="1"/>
  <c r="AN816" i="1" s="1"/>
  <c r="AL798" i="1"/>
  <c r="AN798" i="1" s="1"/>
  <c r="AL788" i="1"/>
  <c r="AN788" i="1" s="1"/>
  <c r="AL770" i="1"/>
  <c r="AN770" i="1" s="1"/>
  <c r="AL761" i="1"/>
  <c r="AN761" i="1" s="1"/>
  <c r="AL752" i="1"/>
  <c r="AN752" i="1" s="1"/>
  <c r="AL734" i="1"/>
  <c r="AN734" i="1" s="1"/>
  <c r="AL724" i="1"/>
  <c r="AN724" i="1" s="1"/>
  <c r="AL706" i="1"/>
  <c r="AN706" i="1" s="1"/>
  <c r="AL697" i="1"/>
  <c r="AN697" i="1" s="1"/>
  <c r="AL688" i="1"/>
  <c r="AN688" i="1" s="1"/>
  <c r="AL670" i="1"/>
  <c r="AN670" i="1" s="1"/>
  <c r="AL660" i="1"/>
  <c r="AN660" i="1" s="1"/>
  <c r="AL642" i="1"/>
  <c r="AN642" i="1" s="1"/>
  <c r="AL633" i="1"/>
  <c r="AN633" i="1" s="1"/>
  <c r="AL624" i="1"/>
  <c r="AN624" i="1" s="1"/>
  <c r="AL606" i="1"/>
  <c r="AN606" i="1" s="1"/>
  <c r="AL596" i="1"/>
  <c r="AN596" i="1" s="1"/>
  <c r="AL578" i="1"/>
  <c r="AN578" i="1" s="1"/>
  <c r="AL569" i="1"/>
  <c r="AN569" i="1" s="1"/>
  <c r="AL560" i="1"/>
  <c r="AN560" i="1" s="1"/>
  <c r="AL542" i="1"/>
  <c r="AN542" i="1" s="1"/>
  <c r="AL532" i="1"/>
  <c r="AN532" i="1" s="1"/>
  <c r="AL514" i="1"/>
  <c r="AN514" i="1" s="1"/>
  <c r="AL505" i="1"/>
  <c r="AN505" i="1" s="1"/>
  <c r="AL496" i="1"/>
  <c r="AN496" i="1" s="1"/>
  <c r="AL478" i="1"/>
  <c r="AN478" i="1" s="1"/>
  <c r="AL468" i="1"/>
  <c r="AN468" i="1" s="1"/>
  <c r="AL450" i="1"/>
  <c r="AN450" i="1" s="1"/>
  <c r="AL441" i="1"/>
  <c r="AN441" i="1" s="1"/>
  <c r="AL432" i="1"/>
  <c r="AN432" i="1" s="1"/>
  <c r="AL414" i="1"/>
  <c r="AN414" i="1" s="1"/>
  <c r="AL404" i="1"/>
  <c r="AN404" i="1" s="1"/>
  <c r="AL386" i="1"/>
  <c r="AN386" i="1" s="1"/>
  <c r="AL377" i="1"/>
  <c r="AN377" i="1" s="1"/>
  <c r="AL368" i="1"/>
  <c r="AN368" i="1" s="1"/>
  <c r="AL350" i="1"/>
  <c r="AN350" i="1" s="1"/>
  <c r="AL340" i="1"/>
  <c r="AN340" i="1" s="1"/>
  <c r="AL322" i="1"/>
  <c r="AN322" i="1" s="1"/>
  <c r="AL313" i="1"/>
  <c r="AN313" i="1" s="1"/>
  <c r="AL304" i="1"/>
  <c r="AN304" i="1" s="1"/>
  <c r="AL267" i="1"/>
  <c r="AN267" i="1" s="1"/>
  <c r="AL203" i="1"/>
  <c r="AN203" i="1" s="1"/>
  <c r="AL139" i="1"/>
  <c r="AN139" i="1" s="1"/>
  <c r="AL75" i="1"/>
  <c r="AN75" i="1" s="1"/>
  <c r="AL23" i="1"/>
  <c r="AN23" i="1" s="1"/>
  <c r="AL8" i="1"/>
  <c r="AN8" i="1" s="1"/>
  <c r="AL237" i="1"/>
  <c r="AN237" i="1" s="1"/>
  <c r="AL285" i="1"/>
  <c r="AN285" i="1" s="1"/>
  <c r="AL269" i="1"/>
  <c r="AN269" i="1" s="1"/>
  <c r="AL189" i="1"/>
  <c r="AN189" i="1" s="1"/>
  <c r="AL125" i="1"/>
  <c r="AN125" i="1" s="1"/>
  <c r="AL69" i="1"/>
  <c r="AN69" i="1" s="1"/>
  <c r="AL937" i="1"/>
  <c r="AN937" i="1" s="1"/>
  <c r="AL617" i="1"/>
  <c r="AN617" i="1" s="1"/>
  <c r="AL553" i="1"/>
  <c r="AN553" i="1" s="1"/>
  <c r="AL169" i="1"/>
  <c r="AN169" i="1" s="1"/>
  <c r="AL435" i="1"/>
  <c r="AN435" i="1" s="1"/>
  <c r="AL289" i="1"/>
  <c r="AN289" i="1" s="1"/>
  <c r="AL161" i="1"/>
  <c r="AN161" i="1" s="1"/>
  <c r="AL868" i="1"/>
  <c r="AN868" i="1" s="1"/>
  <c r="AL676" i="1"/>
  <c r="AN676" i="1" s="1"/>
  <c r="AL548" i="1"/>
  <c r="AN548" i="1" s="1"/>
  <c r="AL530" i="1"/>
  <c r="AN530" i="1" s="1"/>
  <c r="AL466" i="1"/>
  <c r="AN466" i="1" s="1"/>
  <c r="AL402" i="1"/>
  <c r="AN402" i="1" s="1"/>
  <c r="AL393" i="1"/>
  <c r="AN393" i="1" s="1"/>
  <c r="AL91" i="1"/>
  <c r="AN91" i="1" s="1"/>
  <c r="AL963" i="1"/>
  <c r="AN963" i="1" s="1"/>
  <c r="AL954" i="1"/>
  <c r="AN954" i="1" s="1"/>
  <c r="AL945" i="1"/>
  <c r="AN945" i="1" s="1"/>
  <c r="AL936" i="1"/>
  <c r="AN936" i="1" s="1"/>
  <c r="AL918" i="1"/>
  <c r="AN918" i="1" s="1"/>
  <c r="AL899" i="1"/>
  <c r="AN899" i="1" s="1"/>
  <c r="AL890" i="1"/>
  <c r="AN890" i="1" s="1"/>
  <c r="AL881" i="1"/>
  <c r="AN881" i="1" s="1"/>
  <c r="AL872" i="1"/>
  <c r="AN872" i="1" s="1"/>
  <c r="AL854" i="1"/>
  <c r="AN854" i="1" s="1"/>
  <c r="AL835" i="1"/>
  <c r="AN835" i="1" s="1"/>
  <c r="AL826" i="1"/>
  <c r="AN826" i="1" s="1"/>
  <c r="AL817" i="1"/>
  <c r="AN817" i="1" s="1"/>
  <c r="AL808" i="1"/>
  <c r="AN808" i="1" s="1"/>
  <c r="AL790" i="1"/>
  <c r="AN790" i="1" s="1"/>
  <c r="AL771" i="1"/>
  <c r="AN771" i="1" s="1"/>
  <c r="AL762" i="1"/>
  <c r="AN762" i="1" s="1"/>
  <c r="AL753" i="1"/>
  <c r="AN753" i="1" s="1"/>
  <c r="AL744" i="1"/>
  <c r="AN744" i="1" s="1"/>
  <c r="AL726" i="1"/>
  <c r="AN726" i="1" s="1"/>
  <c r="AL707" i="1"/>
  <c r="AN707" i="1" s="1"/>
  <c r="AL698" i="1"/>
  <c r="AN698" i="1" s="1"/>
  <c r="AL689" i="1"/>
  <c r="AN689" i="1" s="1"/>
  <c r="AL680" i="1"/>
  <c r="AN680" i="1" s="1"/>
  <c r="AL662" i="1"/>
  <c r="AN662" i="1" s="1"/>
  <c r="AL643" i="1"/>
  <c r="AN643" i="1" s="1"/>
  <c r="AL634" i="1"/>
  <c r="AN634" i="1" s="1"/>
  <c r="AL625" i="1"/>
  <c r="AN625" i="1" s="1"/>
  <c r="AL616" i="1"/>
  <c r="AN616" i="1" s="1"/>
  <c r="AL598" i="1"/>
  <c r="AN598" i="1" s="1"/>
  <c r="AL579" i="1"/>
  <c r="AN579" i="1" s="1"/>
  <c r="AL570" i="1"/>
  <c r="AN570" i="1" s="1"/>
  <c r="AL561" i="1"/>
  <c r="AN561" i="1" s="1"/>
  <c r="AL552" i="1"/>
  <c r="AN552" i="1" s="1"/>
  <c r="AL534" i="1"/>
  <c r="AN534" i="1" s="1"/>
  <c r="AL515" i="1"/>
  <c r="AN515" i="1" s="1"/>
  <c r="AL506" i="1"/>
  <c r="AN506" i="1" s="1"/>
  <c r="AL497" i="1"/>
  <c r="AN497" i="1" s="1"/>
  <c r="AL488" i="1"/>
  <c r="AN488" i="1" s="1"/>
  <c r="AL470" i="1"/>
  <c r="AN470" i="1" s="1"/>
  <c r="AL451" i="1"/>
  <c r="AN451" i="1" s="1"/>
  <c r="AL442" i="1"/>
  <c r="AN442" i="1" s="1"/>
  <c r="AL433" i="1"/>
  <c r="AN433" i="1" s="1"/>
  <c r="AL424" i="1"/>
  <c r="AN424" i="1" s="1"/>
  <c r="AL406" i="1"/>
  <c r="AN406" i="1" s="1"/>
  <c r="AL387" i="1"/>
  <c r="AN387" i="1" s="1"/>
  <c r="AL378" i="1"/>
  <c r="AN378" i="1" s="1"/>
  <c r="AL369" i="1"/>
  <c r="AN369" i="1" s="1"/>
  <c r="AL360" i="1"/>
  <c r="AN360" i="1" s="1"/>
  <c r="AL342" i="1"/>
  <c r="AN342" i="1" s="1"/>
  <c r="AL323" i="1"/>
  <c r="AN323" i="1" s="1"/>
  <c r="AL305" i="1"/>
  <c r="AN305" i="1" s="1"/>
  <c r="AL296" i="1"/>
  <c r="AN296" i="1" s="1"/>
  <c r="AL287" i="1"/>
  <c r="AN287" i="1" s="1"/>
  <c r="AL278" i="1"/>
  <c r="AN278" i="1" s="1"/>
  <c r="AL250" i="1"/>
  <c r="AN250" i="1" s="1"/>
  <c r="AL241" i="1"/>
  <c r="AN241" i="1" s="1"/>
  <c r="AL232" i="1"/>
  <c r="AN232" i="1" s="1"/>
  <c r="AL223" i="1"/>
  <c r="AN223" i="1" s="1"/>
  <c r="AL214" i="1"/>
  <c r="AN214" i="1" s="1"/>
  <c r="AL186" i="1"/>
  <c r="AN186" i="1" s="1"/>
  <c r="AL177" i="1"/>
  <c r="AN177" i="1" s="1"/>
  <c r="AL168" i="1"/>
  <c r="AN168" i="1" s="1"/>
  <c r="AL159" i="1"/>
  <c r="AN159" i="1" s="1"/>
  <c r="AL150" i="1"/>
  <c r="AN150" i="1" s="1"/>
  <c r="AL122" i="1"/>
  <c r="AN122" i="1" s="1"/>
  <c r="AL113" i="1"/>
  <c r="AN113" i="1" s="1"/>
  <c r="AL104" i="1"/>
  <c r="AN104" i="1" s="1"/>
  <c r="AL95" i="1"/>
  <c r="AN95" i="1" s="1"/>
  <c r="AL86" i="1"/>
  <c r="AN86" i="1" s="1"/>
  <c r="AL62" i="1"/>
  <c r="AN62" i="1" s="1"/>
  <c r="AL38" i="1"/>
  <c r="AN38" i="1" s="1"/>
  <c r="AL970" i="1"/>
  <c r="AN970" i="1" s="1"/>
  <c r="AL50" i="1"/>
  <c r="AN50" i="1" s="1"/>
  <c r="AL18" i="1"/>
  <c r="AN18" i="1" s="1"/>
  <c r="AL987" i="1"/>
  <c r="AN987" i="1" s="1"/>
  <c r="AL67" i="1"/>
  <c r="AN67" i="1" s="1"/>
  <c r="AL51" i="1"/>
  <c r="AN51" i="1" s="1"/>
  <c r="AL35" i="1"/>
  <c r="AN35" i="1" s="1"/>
  <c r="AL988" i="1"/>
  <c r="AN988" i="1" s="1"/>
  <c r="AL980" i="1"/>
  <c r="AN980" i="1" s="1"/>
  <c r="AL972" i="1"/>
  <c r="AN972" i="1" s="1"/>
  <c r="AL68" i="1"/>
  <c r="AN68" i="1" s="1"/>
  <c r="AL60" i="1"/>
  <c r="AN60" i="1" s="1"/>
  <c r="AL52" i="1"/>
  <c r="AN52" i="1" s="1"/>
  <c r="AL44" i="1"/>
  <c r="AN44" i="1" s="1"/>
  <c r="AL36" i="1"/>
  <c r="AN36" i="1" s="1"/>
  <c r="AL28" i="1"/>
  <c r="AN28" i="1" s="1"/>
  <c r="AL20" i="1"/>
  <c r="AN20" i="1" s="1"/>
  <c r="AL12" i="1"/>
  <c r="AN12" i="1" s="1"/>
  <c r="AL58" i="1"/>
  <c r="AN58" i="1" s="1"/>
  <c r="AL26" i="1"/>
  <c r="AN26" i="1" s="1"/>
  <c r="AL979" i="1"/>
  <c r="AN979" i="1" s="1"/>
  <c r="AL19" i="1"/>
  <c r="AN19" i="1" s="1"/>
  <c r="AL978" i="1"/>
  <c r="AN978" i="1" s="1"/>
  <c r="AL66" i="1"/>
  <c r="AN66" i="1" s="1"/>
  <c r="AL42" i="1"/>
  <c r="AN42" i="1" s="1"/>
  <c r="AL10" i="1"/>
  <c r="AN10" i="1" s="1"/>
  <c r="AL59" i="1"/>
  <c r="AN59" i="1" s="1"/>
  <c r="AL27" i="1"/>
  <c r="AN27" i="1" s="1"/>
  <c r="AL984" i="1"/>
  <c r="AN984" i="1" s="1"/>
  <c r="AL976" i="1"/>
  <c r="AN976" i="1" s="1"/>
  <c r="AL968" i="1"/>
  <c r="AN968" i="1" s="1"/>
  <c r="AL64" i="1"/>
  <c r="AN64" i="1" s="1"/>
  <c r="AL56" i="1"/>
  <c r="AN56" i="1" s="1"/>
  <c r="AL48" i="1"/>
  <c r="AN48" i="1" s="1"/>
  <c r="AL40" i="1"/>
  <c r="AN40" i="1" s="1"/>
  <c r="AL32" i="1"/>
  <c r="AN32" i="1" s="1"/>
  <c r="AL24" i="1"/>
  <c r="AN24" i="1" s="1"/>
  <c r="AL16" i="1"/>
  <c r="AN16" i="1" s="1"/>
  <c r="AL986" i="1"/>
  <c r="AN986" i="1" s="1"/>
  <c r="AL34" i="1"/>
  <c r="AN34" i="1" s="1"/>
  <c r="AL971" i="1"/>
  <c r="AN971" i="1" s="1"/>
  <c r="AL43" i="1"/>
  <c r="AN43" i="1" s="1"/>
  <c r="AL11" i="1"/>
  <c r="AN11" i="1" s="1"/>
  <c r="AL985" i="1"/>
  <c r="AN985" i="1" s="1"/>
  <c r="AL977" i="1"/>
  <c r="AN977" i="1" s="1"/>
  <c r="AL969" i="1"/>
  <c r="AN969" i="1" s="1"/>
  <c r="AL65" i="1"/>
  <c r="AN65" i="1" s="1"/>
  <c r="AL57" i="1"/>
  <c r="AN57" i="1" s="1"/>
  <c r="AL49" i="1"/>
  <c r="AN49" i="1" s="1"/>
  <c r="AL41" i="1"/>
  <c r="AN41" i="1" s="1"/>
  <c r="AL33" i="1"/>
  <c r="AN33" i="1" s="1"/>
  <c r="AL25" i="1"/>
  <c r="AN25" i="1" s="1"/>
  <c r="AL17" i="1"/>
  <c r="AN17" i="1" s="1"/>
  <c r="AL9" i="1"/>
  <c r="AN9" i="1" s="1"/>
  <c r="AL6" i="1"/>
  <c r="AN6" i="1" l="1"/>
  <c r="AU18" i="1" s="1"/>
  <c r="AS18" i="1"/>
  <c r="AI8" i="1" l="1"/>
  <c r="AI9" i="1"/>
  <c r="AI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BE12" i="1" s="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I116" i="1"/>
  <c r="AI117" i="1"/>
  <c r="AI118" i="1"/>
  <c r="AI119" i="1"/>
  <c r="AI120" i="1"/>
  <c r="AI121" i="1"/>
  <c r="AI122" i="1"/>
  <c r="AI123" i="1"/>
  <c r="AI124" i="1"/>
  <c r="AI125" i="1"/>
  <c r="AI126" i="1"/>
  <c r="AI127" i="1"/>
  <c r="AI128" i="1"/>
  <c r="AI129" i="1"/>
  <c r="AI130" i="1"/>
  <c r="AI131" i="1"/>
  <c r="AI132" i="1"/>
  <c r="AI133" i="1"/>
  <c r="AI134" i="1"/>
  <c r="AI135" i="1"/>
  <c r="AI136" i="1"/>
  <c r="AI137" i="1"/>
  <c r="AI138" i="1"/>
  <c r="AI139" i="1"/>
  <c r="AI140" i="1"/>
  <c r="AI141" i="1"/>
  <c r="AI142" i="1"/>
  <c r="AI143" i="1"/>
  <c r="AI144" i="1"/>
  <c r="AI145" i="1"/>
  <c r="AI146" i="1"/>
  <c r="AI147" i="1"/>
  <c r="AI148" i="1"/>
  <c r="AI149" i="1"/>
  <c r="AI150" i="1"/>
  <c r="AI151" i="1"/>
  <c r="AI152" i="1"/>
  <c r="AI153" i="1"/>
  <c r="AI154" i="1"/>
  <c r="AI155" i="1"/>
  <c r="AI156" i="1"/>
  <c r="AI157" i="1"/>
  <c r="AI158" i="1"/>
  <c r="AI159" i="1"/>
  <c r="AI160" i="1"/>
  <c r="AI161" i="1"/>
  <c r="AI162" i="1"/>
  <c r="AI163" i="1"/>
  <c r="AI164" i="1"/>
  <c r="AI165" i="1"/>
  <c r="AI166" i="1"/>
  <c r="AI167" i="1"/>
  <c r="AI168" i="1"/>
  <c r="AI169" i="1"/>
  <c r="AI170" i="1"/>
  <c r="AI171" i="1"/>
  <c r="AI172" i="1"/>
  <c r="AI173" i="1"/>
  <c r="AI174" i="1"/>
  <c r="AI175" i="1"/>
  <c r="AI176" i="1"/>
  <c r="AI177" i="1"/>
  <c r="AI178" i="1"/>
  <c r="AI179" i="1"/>
  <c r="AI180" i="1"/>
  <c r="AI181" i="1"/>
  <c r="AI182" i="1"/>
  <c r="AI183" i="1"/>
  <c r="AI184" i="1"/>
  <c r="AI185" i="1"/>
  <c r="AI186" i="1"/>
  <c r="AI187" i="1"/>
  <c r="AI188" i="1"/>
  <c r="AI189" i="1"/>
  <c r="AI190" i="1"/>
  <c r="AI191" i="1"/>
  <c r="AI192" i="1"/>
  <c r="AI193" i="1"/>
  <c r="AI194" i="1"/>
  <c r="AI195" i="1"/>
  <c r="AI196" i="1"/>
  <c r="AI197" i="1"/>
  <c r="AI198" i="1"/>
  <c r="AI199" i="1"/>
  <c r="AI200" i="1"/>
  <c r="AI201" i="1"/>
  <c r="AI202" i="1"/>
  <c r="AI203" i="1"/>
  <c r="AI204" i="1"/>
  <c r="AI205" i="1"/>
  <c r="AI206" i="1"/>
  <c r="AI207" i="1"/>
  <c r="AI208" i="1"/>
  <c r="AI209" i="1"/>
  <c r="AI210" i="1"/>
  <c r="AI211" i="1"/>
  <c r="AI212" i="1"/>
  <c r="AI213" i="1"/>
  <c r="AI214" i="1"/>
  <c r="AI215" i="1"/>
  <c r="AI216" i="1"/>
  <c r="AI217" i="1"/>
  <c r="AI218" i="1"/>
  <c r="AI219" i="1"/>
  <c r="AI220" i="1"/>
  <c r="AI221" i="1"/>
  <c r="AI222" i="1"/>
  <c r="AI223" i="1"/>
  <c r="AI224" i="1"/>
  <c r="AI225" i="1"/>
  <c r="AI226" i="1"/>
  <c r="AI227" i="1"/>
  <c r="AI228" i="1"/>
  <c r="AI229" i="1"/>
  <c r="AI230" i="1"/>
  <c r="AI231" i="1"/>
  <c r="AI232" i="1"/>
  <c r="AI233" i="1"/>
  <c r="AI234" i="1"/>
  <c r="AI235" i="1"/>
  <c r="AI236" i="1"/>
  <c r="AI237" i="1"/>
  <c r="AI238" i="1"/>
  <c r="AI239" i="1"/>
  <c r="AI240" i="1"/>
  <c r="AI241" i="1"/>
  <c r="AI242" i="1"/>
  <c r="AI243" i="1"/>
  <c r="AI244" i="1"/>
  <c r="AI245" i="1"/>
  <c r="AI246" i="1"/>
  <c r="AI247" i="1"/>
  <c r="AI248" i="1"/>
  <c r="AI249" i="1"/>
  <c r="AI250" i="1"/>
  <c r="AI251" i="1"/>
  <c r="AI252" i="1"/>
  <c r="AI253" i="1"/>
  <c r="AI254" i="1"/>
  <c r="AI255" i="1"/>
  <c r="AI256" i="1"/>
  <c r="AI257" i="1"/>
  <c r="AI258" i="1"/>
  <c r="AI259" i="1"/>
  <c r="AI260" i="1"/>
  <c r="AI261" i="1"/>
  <c r="AI262" i="1"/>
  <c r="AI263" i="1"/>
  <c r="AI264" i="1"/>
  <c r="AI265" i="1"/>
  <c r="AI266" i="1"/>
  <c r="AI267" i="1"/>
  <c r="AI268" i="1"/>
  <c r="AI269" i="1"/>
  <c r="AI270" i="1"/>
  <c r="AI271" i="1"/>
  <c r="AI272" i="1"/>
  <c r="AI273" i="1"/>
  <c r="AI274" i="1"/>
  <c r="AI275" i="1"/>
  <c r="AI276" i="1"/>
  <c r="AI277" i="1"/>
  <c r="AI278" i="1"/>
  <c r="AI279" i="1"/>
  <c r="AI280" i="1"/>
  <c r="AI281" i="1"/>
  <c r="AI282" i="1"/>
  <c r="AI283" i="1"/>
  <c r="AI284" i="1"/>
  <c r="AI285" i="1"/>
  <c r="AI286" i="1"/>
  <c r="AI287" i="1"/>
  <c r="AI288" i="1"/>
  <c r="AI289" i="1"/>
  <c r="AI290" i="1"/>
  <c r="AI291" i="1"/>
  <c r="AI292" i="1"/>
  <c r="AI293" i="1"/>
  <c r="AI294" i="1"/>
  <c r="AI295" i="1"/>
  <c r="AI296" i="1"/>
  <c r="AI297" i="1"/>
  <c r="AI298" i="1"/>
  <c r="AI299" i="1"/>
  <c r="AI300" i="1"/>
  <c r="AI301" i="1"/>
  <c r="AI302" i="1"/>
  <c r="AI303" i="1"/>
  <c r="AI304" i="1"/>
  <c r="AI305" i="1"/>
  <c r="AI306" i="1"/>
  <c r="AI307" i="1"/>
  <c r="AI308" i="1"/>
  <c r="AI309" i="1"/>
  <c r="AI310" i="1"/>
  <c r="AI311" i="1"/>
  <c r="AI312" i="1"/>
  <c r="AI313" i="1"/>
  <c r="AI314" i="1"/>
  <c r="AI315" i="1"/>
  <c r="AI316" i="1"/>
  <c r="AI317" i="1"/>
  <c r="AI318" i="1"/>
  <c r="AI319" i="1"/>
  <c r="AI320" i="1"/>
  <c r="AI321" i="1"/>
  <c r="AI322" i="1"/>
  <c r="AI323" i="1"/>
  <c r="AI324" i="1"/>
  <c r="AI325" i="1"/>
  <c r="AI326" i="1"/>
  <c r="AI327" i="1"/>
  <c r="AI328" i="1"/>
  <c r="AI329" i="1"/>
  <c r="AI330" i="1"/>
  <c r="AI331" i="1"/>
  <c r="AI332" i="1"/>
  <c r="AI333" i="1"/>
  <c r="AI334" i="1"/>
  <c r="AI335" i="1"/>
  <c r="AI336" i="1"/>
  <c r="AI337" i="1"/>
  <c r="AI338" i="1"/>
  <c r="AI339" i="1"/>
  <c r="AI340" i="1"/>
  <c r="AI341" i="1"/>
  <c r="AI342" i="1"/>
  <c r="AI343" i="1"/>
  <c r="AI344" i="1"/>
  <c r="AI345" i="1"/>
  <c r="AI346" i="1"/>
  <c r="AI347" i="1"/>
  <c r="AI348" i="1"/>
  <c r="AI349" i="1"/>
  <c r="AI350" i="1"/>
  <c r="AI351" i="1"/>
  <c r="AI352" i="1"/>
  <c r="AI353" i="1"/>
  <c r="AI354" i="1"/>
  <c r="AI355" i="1"/>
  <c r="AI356" i="1"/>
  <c r="AI357" i="1"/>
  <c r="AI358" i="1"/>
  <c r="AI359" i="1"/>
  <c r="AI360" i="1"/>
  <c r="AI361" i="1"/>
  <c r="AI362" i="1"/>
  <c r="AI363" i="1"/>
  <c r="AI364" i="1"/>
  <c r="AI365" i="1"/>
  <c r="AI366" i="1"/>
  <c r="AI367" i="1"/>
  <c r="AI368" i="1"/>
  <c r="AI369" i="1"/>
  <c r="AI370" i="1"/>
  <c r="AI371" i="1"/>
  <c r="AI372" i="1"/>
  <c r="AI373" i="1"/>
  <c r="AI374" i="1"/>
  <c r="AI375" i="1"/>
  <c r="AI376" i="1"/>
  <c r="AI377" i="1"/>
  <c r="AI378" i="1"/>
  <c r="AI379" i="1"/>
  <c r="AI380" i="1"/>
  <c r="AI381" i="1"/>
  <c r="AI382" i="1"/>
  <c r="AI383" i="1"/>
  <c r="AI384" i="1"/>
  <c r="AI385" i="1"/>
  <c r="AI386" i="1"/>
  <c r="AI387" i="1"/>
  <c r="AI388" i="1"/>
  <c r="AI389" i="1"/>
  <c r="AI390" i="1"/>
  <c r="AI391" i="1"/>
  <c r="AI392" i="1"/>
  <c r="AI393" i="1"/>
  <c r="AI394" i="1"/>
  <c r="AI395" i="1"/>
  <c r="AI396" i="1"/>
  <c r="AI397" i="1"/>
  <c r="AI398" i="1"/>
  <c r="AI399" i="1"/>
  <c r="AI400" i="1"/>
  <c r="AI401" i="1"/>
  <c r="AI402" i="1"/>
  <c r="AI403" i="1"/>
  <c r="AI404" i="1"/>
  <c r="AI405" i="1"/>
  <c r="AI406" i="1"/>
  <c r="AI407" i="1"/>
  <c r="AI408" i="1"/>
  <c r="AI409" i="1"/>
  <c r="AI410" i="1"/>
  <c r="AI411" i="1"/>
  <c r="AI412" i="1"/>
  <c r="AI413" i="1"/>
  <c r="AI414" i="1"/>
  <c r="AI415" i="1"/>
  <c r="AI416" i="1"/>
  <c r="AI417" i="1"/>
  <c r="AI418" i="1"/>
  <c r="AI419" i="1"/>
  <c r="AI420" i="1"/>
  <c r="AI421" i="1"/>
  <c r="AI422" i="1"/>
  <c r="AI423" i="1"/>
  <c r="AI424" i="1"/>
  <c r="AI425" i="1"/>
  <c r="AI426" i="1"/>
  <c r="AI427" i="1"/>
  <c r="AI428" i="1"/>
  <c r="AI429" i="1"/>
  <c r="AI430" i="1"/>
  <c r="AI431" i="1"/>
  <c r="AI432" i="1"/>
  <c r="AI433" i="1"/>
  <c r="AI434" i="1"/>
  <c r="AI435" i="1"/>
  <c r="AI436" i="1"/>
  <c r="AI437" i="1"/>
  <c r="AI438" i="1"/>
  <c r="AI439" i="1"/>
  <c r="AI440" i="1"/>
  <c r="AI441" i="1"/>
  <c r="AI442" i="1"/>
  <c r="AI443" i="1"/>
  <c r="AI444" i="1"/>
  <c r="AI445" i="1"/>
  <c r="AI446" i="1"/>
  <c r="AI447" i="1"/>
  <c r="AI448" i="1"/>
  <c r="AI449" i="1"/>
  <c r="AI450" i="1"/>
  <c r="AI451" i="1"/>
  <c r="AI452" i="1"/>
  <c r="AI453" i="1"/>
  <c r="AI454" i="1"/>
  <c r="AI455" i="1"/>
  <c r="AI456" i="1"/>
  <c r="AI457" i="1"/>
  <c r="AI458" i="1"/>
  <c r="AI459" i="1"/>
  <c r="AI460" i="1"/>
  <c r="AI461" i="1"/>
  <c r="AI462" i="1"/>
  <c r="AI463" i="1"/>
  <c r="AI464" i="1"/>
  <c r="AI465" i="1"/>
  <c r="AI466" i="1"/>
  <c r="AI467" i="1"/>
  <c r="AI468" i="1"/>
  <c r="AI469" i="1"/>
  <c r="AI470" i="1"/>
  <c r="AI471" i="1"/>
  <c r="AI472" i="1"/>
  <c r="AI473" i="1"/>
  <c r="AI474" i="1"/>
  <c r="AI475" i="1"/>
  <c r="AI476" i="1"/>
  <c r="AI477" i="1"/>
  <c r="AI478" i="1"/>
  <c r="AI479" i="1"/>
  <c r="AI480" i="1"/>
  <c r="AI481" i="1"/>
  <c r="AI482" i="1"/>
  <c r="AI483" i="1"/>
  <c r="AI484" i="1"/>
  <c r="AI485" i="1"/>
  <c r="AI486" i="1"/>
  <c r="AI487" i="1"/>
  <c r="AI488" i="1"/>
  <c r="AI489" i="1"/>
  <c r="AI490" i="1"/>
  <c r="AI491" i="1"/>
  <c r="AI492" i="1"/>
  <c r="AI493" i="1"/>
  <c r="AI494" i="1"/>
  <c r="AI495" i="1"/>
  <c r="AI496" i="1"/>
  <c r="AI497" i="1"/>
  <c r="AI498" i="1"/>
  <c r="AI499" i="1"/>
  <c r="AI500" i="1"/>
  <c r="AI501" i="1"/>
  <c r="AI502" i="1"/>
  <c r="AI503" i="1"/>
  <c r="AI504" i="1"/>
  <c r="AI505" i="1"/>
  <c r="AI506" i="1"/>
  <c r="AI507" i="1"/>
  <c r="AI508" i="1"/>
  <c r="AI509" i="1"/>
  <c r="AI510" i="1"/>
  <c r="AI511" i="1"/>
  <c r="AI512" i="1"/>
  <c r="AI513" i="1"/>
  <c r="AI514" i="1"/>
  <c r="AI515" i="1"/>
  <c r="AI516" i="1"/>
  <c r="AI517" i="1"/>
  <c r="AI518" i="1"/>
  <c r="AI519" i="1"/>
  <c r="AI520" i="1"/>
  <c r="AI521" i="1"/>
  <c r="AI522" i="1"/>
  <c r="AI523" i="1"/>
  <c r="AI524" i="1"/>
  <c r="AI525" i="1"/>
  <c r="AI526" i="1"/>
  <c r="AI527" i="1"/>
  <c r="AI528" i="1"/>
  <c r="AI529" i="1"/>
  <c r="AI530" i="1"/>
  <c r="AI531" i="1"/>
  <c r="AI532" i="1"/>
  <c r="AI533" i="1"/>
  <c r="AI534" i="1"/>
  <c r="AI535" i="1"/>
  <c r="AI536" i="1"/>
  <c r="AI537" i="1"/>
  <c r="AI538" i="1"/>
  <c r="AI539" i="1"/>
  <c r="AI540" i="1"/>
  <c r="AI541" i="1"/>
  <c r="AI542" i="1"/>
  <c r="AI543" i="1"/>
  <c r="AI544" i="1"/>
  <c r="AI545" i="1"/>
  <c r="AI546" i="1"/>
  <c r="AI547" i="1"/>
  <c r="AI548" i="1"/>
  <c r="AI549" i="1"/>
  <c r="AI550" i="1"/>
  <c r="AI551" i="1"/>
  <c r="AI552" i="1"/>
  <c r="AI553" i="1"/>
  <c r="AI554" i="1"/>
  <c r="AI555" i="1"/>
  <c r="AI556" i="1"/>
  <c r="AI557" i="1"/>
  <c r="AI558" i="1"/>
  <c r="AI559" i="1"/>
  <c r="AI560" i="1"/>
  <c r="AI561" i="1"/>
  <c r="AI562" i="1"/>
  <c r="AI563" i="1"/>
  <c r="AI564" i="1"/>
  <c r="AI565" i="1"/>
  <c r="AI566" i="1"/>
  <c r="AI567" i="1"/>
  <c r="AI568" i="1"/>
  <c r="AI569" i="1"/>
  <c r="AI570" i="1"/>
  <c r="AI571" i="1"/>
  <c r="AI572" i="1"/>
  <c r="AI573" i="1"/>
  <c r="AI574" i="1"/>
  <c r="AI575" i="1"/>
  <c r="AI576" i="1"/>
  <c r="AI577" i="1"/>
  <c r="AI578" i="1"/>
  <c r="AI579" i="1"/>
  <c r="AI580" i="1"/>
  <c r="AI581" i="1"/>
  <c r="AI582" i="1"/>
  <c r="AI583" i="1"/>
  <c r="AI584" i="1"/>
  <c r="AI585" i="1"/>
  <c r="AI586" i="1"/>
  <c r="AI587" i="1"/>
  <c r="AI588" i="1"/>
  <c r="AI589" i="1"/>
  <c r="AI590" i="1"/>
  <c r="AI591" i="1"/>
  <c r="AI592" i="1"/>
  <c r="AI593" i="1"/>
  <c r="AI594" i="1"/>
  <c r="AI595" i="1"/>
  <c r="AI596" i="1"/>
  <c r="AI597" i="1"/>
  <c r="AI598" i="1"/>
  <c r="AI599" i="1"/>
  <c r="AI600" i="1"/>
  <c r="AI601" i="1"/>
  <c r="AI602" i="1"/>
  <c r="AI603" i="1"/>
  <c r="AI604" i="1"/>
  <c r="AI605" i="1"/>
  <c r="AI606" i="1"/>
  <c r="AI607" i="1"/>
  <c r="AI608" i="1"/>
  <c r="AI609" i="1"/>
  <c r="AI610" i="1"/>
  <c r="AI611" i="1"/>
  <c r="AI612" i="1"/>
  <c r="AI613" i="1"/>
  <c r="AI614" i="1"/>
  <c r="AI615" i="1"/>
  <c r="AI616" i="1"/>
  <c r="AI617" i="1"/>
  <c r="AI618" i="1"/>
  <c r="AI619" i="1"/>
  <c r="AI620" i="1"/>
  <c r="AI621" i="1"/>
  <c r="AI622" i="1"/>
  <c r="AI623" i="1"/>
  <c r="AI624" i="1"/>
  <c r="AI625" i="1"/>
  <c r="AI626" i="1"/>
  <c r="AI627" i="1"/>
  <c r="AI628" i="1"/>
  <c r="AI629" i="1"/>
  <c r="AI630" i="1"/>
  <c r="AI631" i="1"/>
  <c r="AI632" i="1"/>
  <c r="AI633" i="1"/>
  <c r="AI634" i="1"/>
  <c r="AI635" i="1"/>
  <c r="AI636" i="1"/>
  <c r="AI637" i="1"/>
  <c r="AI638" i="1"/>
  <c r="AI639" i="1"/>
  <c r="AI640" i="1"/>
  <c r="AI641" i="1"/>
  <c r="AI642" i="1"/>
  <c r="AI643" i="1"/>
  <c r="AI644" i="1"/>
  <c r="AI645" i="1"/>
  <c r="AI646" i="1"/>
  <c r="AI647" i="1"/>
  <c r="AI648" i="1"/>
  <c r="AI649" i="1"/>
  <c r="AI650" i="1"/>
  <c r="AI651" i="1"/>
  <c r="AI652" i="1"/>
  <c r="AI653" i="1"/>
  <c r="AI654" i="1"/>
  <c r="AI655" i="1"/>
  <c r="AI656" i="1"/>
  <c r="AI657" i="1"/>
  <c r="AI658" i="1"/>
  <c r="AI659" i="1"/>
  <c r="AI660" i="1"/>
  <c r="AI661" i="1"/>
  <c r="AI662" i="1"/>
  <c r="AI663" i="1"/>
  <c r="AI664" i="1"/>
  <c r="AI665" i="1"/>
  <c r="AI666" i="1"/>
  <c r="AI667" i="1"/>
  <c r="AI668" i="1"/>
  <c r="AI669" i="1"/>
  <c r="AI670" i="1"/>
  <c r="AI671" i="1"/>
  <c r="AI672" i="1"/>
  <c r="AI673" i="1"/>
  <c r="AI674" i="1"/>
  <c r="AI675" i="1"/>
  <c r="AI676" i="1"/>
  <c r="AI677" i="1"/>
  <c r="AI678" i="1"/>
  <c r="AI679" i="1"/>
  <c r="AI680" i="1"/>
  <c r="AI681" i="1"/>
  <c r="AI682" i="1"/>
  <c r="AI683" i="1"/>
  <c r="AI684" i="1"/>
  <c r="AI685" i="1"/>
  <c r="AI686" i="1"/>
  <c r="AI687" i="1"/>
  <c r="AI688" i="1"/>
  <c r="AI689" i="1"/>
  <c r="AI690" i="1"/>
  <c r="AI691" i="1"/>
  <c r="AI692" i="1"/>
  <c r="AI693" i="1"/>
  <c r="AI694" i="1"/>
  <c r="AI695" i="1"/>
  <c r="AI696" i="1"/>
  <c r="AI697" i="1"/>
  <c r="AI698" i="1"/>
  <c r="AI699" i="1"/>
  <c r="AI700" i="1"/>
  <c r="AI701" i="1"/>
  <c r="AI702" i="1"/>
  <c r="AI703" i="1"/>
  <c r="AI704" i="1"/>
  <c r="AI705" i="1"/>
  <c r="AI706" i="1"/>
  <c r="AI707" i="1"/>
  <c r="AI708" i="1"/>
  <c r="AI709" i="1"/>
  <c r="AI710" i="1"/>
  <c r="AI711" i="1"/>
  <c r="AI712" i="1"/>
  <c r="AI713" i="1"/>
  <c r="AI714" i="1"/>
  <c r="AI715" i="1"/>
  <c r="AI716" i="1"/>
  <c r="AI717" i="1"/>
  <c r="AI718" i="1"/>
  <c r="AI719" i="1"/>
  <c r="AI720" i="1"/>
  <c r="AI721" i="1"/>
  <c r="AI722" i="1"/>
  <c r="AI723" i="1"/>
  <c r="AI724" i="1"/>
  <c r="AI725" i="1"/>
  <c r="AI726" i="1"/>
  <c r="AI727" i="1"/>
  <c r="AI728" i="1"/>
  <c r="AI729" i="1"/>
  <c r="AI730" i="1"/>
  <c r="AI731" i="1"/>
  <c r="AI732" i="1"/>
  <c r="AI733" i="1"/>
  <c r="AI734" i="1"/>
  <c r="AI735" i="1"/>
  <c r="AI736" i="1"/>
  <c r="AI737" i="1"/>
  <c r="AI738" i="1"/>
  <c r="AI739" i="1"/>
  <c r="AI740" i="1"/>
  <c r="AI741" i="1"/>
  <c r="AI742" i="1"/>
  <c r="AI743" i="1"/>
  <c r="AI744" i="1"/>
  <c r="AI745" i="1"/>
  <c r="AI746" i="1"/>
  <c r="AI747" i="1"/>
  <c r="AI748" i="1"/>
  <c r="AI749" i="1"/>
  <c r="AI750" i="1"/>
  <c r="AI751" i="1"/>
  <c r="AI752" i="1"/>
  <c r="AI753" i="1"/>
  <c r="AI754" i="1"/>
  <c r="AI755" i="1"/>
  <c r="AI756" i="1"/>
  <c r="AI757" i="1"/>
  <c r="AI758" i="1"/>
  <c r="AI759" i="1"/>
  <c r="AI760" i="1"/>
  <c r="AI761" i="1"/>
  <c r="AI762" i="1"/>
  <c r="AI763" i="1"/>
  <c r="AI764" i="1"/>
  <c r="AI765" i="1"/>
  <c r="AI766" i="1"/>
  <c r="AI767" i="1"/>
  <c r="AI768" i="1"/>
  <c r="AI769" i="1"/>
  <c r="AI770" i="1"/>
  <c r="AI771" i="1"/>
  <c r="AI772" i="1"/>
  <c r="AI773" i="1"/>
  <c r="AI774" i="1"/>
  <c r="AI775" i="1"/>
  <c r="AI776" i="1"/>
  <c r="AI777" i="1"/>
  <c r="AI778" i="1"/>
  <c r="AI779" i="1"/>
  <c r="AI780" i="1"/>
  <c r="AI781" i="1"/>
  <c r="AI782" i="1"/>
  <c r="AI783" i="1"/>
  <c r="AI784" i="1"/>
  <c r="AI785" i="1"/>
  <c r="AI786" i="1"/>
  <c r="AI787" i="1"/>
  <c r="AI788" i="1"/>
  <c r="AI789" i="1"/>
  <c r="AI790" i="1"/>
  <c r="AI791" i="1"/>
  <c r="AI792" i="1"/>
  <c r="AI793" i="1"/>
  <c r="AI794" i="1"/>
  <c r="AI795" i="1"/>
  <c r="AI796" i="1"/>
  <c r="AI797" i="1"/>
  <c r="AI798" i="1"/>
  <c r="AI799" i="1"/>
  <c r="AI800" i="1"/>
  <c r="AI801" i="1"/>
  <c r="AI802" i="1"/>
  <c r="AI803" i="1"/>
  <c r="AI804" i="1"/>
  <c r="AI805" i="1"/>
  <c r="AI806" i="1"/>
  <c r="AI807" i="1"/>
  <c r="AI808" i="1"/>
  <c r="AI809" i="1"/>
  <c r="AI810" i="1"/>
  <c r="AI811" i="1"/>
  <c r="AI812" i="1"/>
  <c r="AI813" i="1"/>
  <c r="AI814" i="1"/>
  <c r="AI815" i="1"/>
  <c r="AI816" i="1"/>
  <c r="AI817" i="1"/>
  <c r="AI818" i="1"/>
  <c r="AI819" i="1"/>
  <c r="AI820" i="1"/>
  <c r="AI821" i="1"/>
  <c r="AI822" i="1"/>
  <c r="AI823" i="1"/>
  <c r="AI824" i="1"/>
  <c r="AI825" i="1"/>
  <c r="AI826" i="1"/>
  <c r="AI827" i="1"/>
  <c r="AI828" i="1"/>
  <c r="AI829" i="1"/>
  <c r="AI830" i="1"/>
  <c r="AI831" i="1"/>
  <c r="AI832" i="1"/>
  <c r="AI833" i="1"/>
  <c r="AI834" i="1"/>
  <c r="AI835" i="1"/>
  <c r="AI836" i="1"/>
  <c r="AI837" i="1"/>
  <c r="AI838" i="1"/>
  <c r="AI839" i="1"/>
  <c r="AI840" i="1"/>
  <c r="AI841" i="1"/>
  <c r="AI842" i="1"/>
  <c r="AI843" i="1"/>
  <c r="AI844" i="1"/>
  <c r="AI845" i="1"/>
  <c r="AI846" i="1"/>
  <c r="AI847" i="1"/>
  <c r="AI848" i="1"/>
  <c r="AI849" i="1"/>
  <c r="AI850" i="1"/>
  <c r="AI851" i="1"/>
  <c r="AI852" i="1"/>
  <c r="AI853" i="1"/>
  <c r="AI854" i="1"/>
  <c r="AI855" i="1"/>
  <c r="AI856" i="1"/>
  <c r="AI857" i="1"/>
  <c r="AI858" i="1"/>
  <c r="AI859" i="1"/>
  <c r="AI860" i="1"/>
  <c r="AI861" i="1"/>
  <c r="AI862" i="1"/>
  <c r="AI863" i="1"/>
  <c r="AI864" i="1"/>
  <c r="AI865" i="1"/>
  <c r="AI866" i="1"/>
  <c r="AI867" i="1"/>
  <c r="AI868" i="1"/>
  <c r="AI869" i="1"/>
  <c r="AI870" i="1"/>
  <c r="AI871" i="1"/>
  <c r="AI872" i="1"/>
  <c r="AI873" i="1"/>
  <c r="AI874" i="1"/>
  <c r="AI875" i="1"/>
  <c r="AI876" i="1"/>
  <c r="AI877" i="1"/>
  <c r="AI878" i="1"/>
  <c r="AI879" i="1"/>
  <c r="AI880" i="1"/>
  <c r="AI881" i="1"/>
  <c r="AI882" i="1"/>
  <c r="AI883" i="1"/>
  <c r="AI884" i="1"/>
  <c r="AI885" i="1"/>
  <c r="AI886" i="1"/>
  <c r="AI887" i="1"/>
  <c r="AI888" i="1"/>
  <c r="AI889" i="1"/>
  <c r="AI890" i="1"/>
  <c r="AI891" i="1"/>
  <c r="AI892" i="1"/>
  <c r="AI893" i="1"/>
  <c r="AI894" i="1"/>
  <c r="AI895" i="1"/>
  <c r="AI896" i="1"/>
  <c r="AI897" i="1"/>
  <c r="AI898" i="1"/>
  <c r="AI899" i="1"/>
  <c r="AI900" i="1"/>
  <c r="AI901" i="1"/>
  <c r="AI902" i="1"/>
  <c r="AI903" i="1"/>
  <c r="AI904" i="1"/>
  <c r="AI905" i="1"/>
  <c r="AI906" i="1"/>
  <c r="AI907" i="1"/>
  <c r="AI908" i="1"/>
  <c r="AI909" i="1"/>
  <c r="AI910" i="1"/>
  <c r="AI911" i="1"/>
  <c r="AI912" i="1"/>
  <c r="AI913" i="1"/>
  <c r="AI914" i="1"/>
  <c r="AI915" i="1"/>
  <c r="AI916" i="1"/>
  <c r="AI917" i="1"/>
  <c r="AI918" i="1"/>
  <c r="AI919" i="1"/>
  <c r="AI920" i="1"/>
  <c r="AI921" i="1"/>
  <c r="AI922" i="1"/>
  <c r="AI923" i="1"/>
  <c r="AI924" i="1"/>
  <c r="AI925" i="1"/>
  <c r="AI926" i="1"/>
  <c r="AI927" i="1"/>
  <c r="AI928" i="1"/>
  <c r="AI929" i="1"/>
  <c r="AI930" i="1"/>
  <c r="AI931" i="1"/>
  <c r="AI932" i="1"/>
  <c r="AI933" i="1"/>
  <c r="AI934" i="1"/>
  <c r="AI935" i="1"/>
  <c r="AI936" i="1"/>
  <c r="AI937" i="1"/>
  <c r="AI938" i="1"/>
  <c r="AI939" i="1"/>
  <c r="AI940" i="1"/>
  <c r="AI941" i="1"/>
  <c r="AI942" i="1"/>
  <c r="AI943" i="1"/>
  <c r="AI944" i="1"/>
  <c r="AI945" i="1"/>
  <c r="AI946" i="1"/>
  <c r="AI947" i="1"/>
  <c r="AI948" i="1"/>
  <c r="AI949" i="1"/>
  <c r="AI950" i="1"/>
  <c r="AI951" i="1"/>
  <c r="AI952" i="1"/>
  <c r="AI953" i="1"/>
  <c r="AI954" i="1"/>
  <c r="AI955" i="1"/>
  <c r="AI956" i="1"/>
  <c r="AI957" i="1"/>
  <c r="AI958" i="1"/>
  <c r="AI959" i="1"/>
  <c r="AI960" i="1"/>
  <c r="AI961" i="1"/>
  <c r="AI962" i="1"/>
  <c r="AI963" i="1"/>
  <c r="AI964" i="1"/>
  <c r="AI965" i="1"/>
  <c r="AI966" i="1"/>
  <c r="AI967" i="1"/>
  <c r="AI968" i="1"/>
  <c r="AI969" i="1"/>
  <c r="AI970" i="1"/>
  <c r="AI971" i="1"/>
  <c r="AI972" i="1"/>
  <c r="AI973" i="1"/>
  <c r="AI974" i="1"/>
  <c r="AI975" i="1"/>
  <c r="AI7"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BD12" i="1" s="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24" i="1"/>
  <c r="AH125" i="1"/>
  <c r="AH126" i="1"/>
  <c r="AH127" i="1"/>
  <c r="AH128" i="1"/>
  <c r="AH129" i="1"/>
  <c r="AH130" i="1"/>
  <c r="AH131" i="1"/>
  <c r="AH132" i="1"/>
  <c r="AH133" i="1"/>
  <c r="AH134" i="1"/>
  <c r="AH135" i="1"/>
  <c r="AH136" i="1"/>
  <c r="AH137" i="1"/>
  <c r="AH138" i="1"/>
  <c r="AH139" i="1"/>
  <c r="AH140" i="1"/>
  <c r="AH141" i="1"/>
  <c r="AH142" i="1"/>
  <c r="AH143" i="1"/>
  <c r="AH144" i="1"/>
  <c r="AH145" i="1"/>
  <c r="AH146" i="1"/>
  <c r="AH147" i="1"/>
  <c r="AH148" i="1"/>
  <c r="AH149" i="1"/>
  <c r="AH150" i="1"/>
  <c r="AH151" i="1"/>
  <c r="AH152" i="1"/>
  <c r="AH153" i="1"/>
  <c r="AH154" i="1"/>
  <c r="AH155" i="1"/>
  <c r="AH156" i="1"/>
  <c r="AH157" i="1"/>
  <c r="AH158" i="1"/>
  <c r="AH159" i="1"/>
  <c r="AH160" i="1"/>
  <c r="AH161" i="1"/>
  <c r="AH162" i="1"/>
  <c r="AH163" i="1"/>
  <c r="AH164" i="1"/>
  <c r="AH165" i="1"/>
  <c r="AH166" i="1"/>
  <c r="AH167" i="1"/>
  <c r="AH168" i="1"/>
  <c r="AH169" i="1"/>
  <c r="AH170" i="1"/>
  <c r="AH171" i="1"/>
  <c r="AH172" i="1"/>
  <c r="AH173" i="1"/>
  <c r="AH174" i="1"/>
  <c r="AH175" i="1"/>
  <c r="AH176" i="1"/>
  <c r="AH177" i="1"/>
  <c r="AH178" i="1"/>
  <c r="AH179" i="1"/>
  <c r="AH180" i="1"/>
  <c r="AH181" i="1"/>
  <c r="AH182" i="1"/>
  <c r="AH183" i="1"/>
  <c r="AH184" i="1"/>
  <c r="AH185" i="1"/>
  <c r="AH186" i="1"/>
  <c r="AH187" i="1"/>
  <c r="AH188" i="1"/>
  <c r="AH189" i="1"/>
  <c r="AH190" i="1"/>
  <c r="AH191" i="1"/>
  <c r="AH192" i="1"/>
  <c r="AH193" i="1"/>
  <c r="AH194" i="1"/>
  <c r="AH195" i="1"/>
  <c r="AH196" i="1"/>
  <c r="AH197" i="1"/>
  <c r="AH198" i="1"/>
  <c r="AH199" i="1"/>
  <c r="AH200" i="1"/>
  <c r="AH201" i="1"/>
  <c r="AH202" i="1"/>
  <c r="AH203" i="1"/>
  <c r="AH204" i="1"/>
  <c r="AH205" i="1"/>
  <c r="AH206" i="1"/>
  <c r="AH207" i="1"/>
  <c r="AH208" i="1"/>
  <c r="AH209" i="1"/>
  <c r="AH210" i="1"/>
  <c r="AH211" i="1"/>
  <c r="AH212" i="1"/>
  <c r="AH213" i="1"/>
  <c r="AH214" i="1"/>
  <c r="AH215" i="1"/>
  <c r="AH216" i="1"/>
  <c r="AH217" i="1"/>
  <c r="AH218" i="1"/>
  <c r="AH219" i="1"/>
  <c r="AH220" i="1"/>
  <c r="AH221" i="1"/>
  <c r="AH222" i="1"/>
  <c r="AH223" i="1"/>
  <c r="AH224" i="1"/>
  <c r="AH225" i="1"/>
  <c r="AH226" i="1"/>
  <c r="AH227" i="1"/>
  <c r="AH228" i="1"/>
  <c r="AH229" i="1"/>
  <c r="AH230" i="1"/>
  <c r="AH231" i="1"/>
  <c r="AH232" i="1"/>
  <c r="AH233" i="1"/>
  <c r="AH234" i="1"/>
  <c r="AH235" i="1"/>
  <c r="AH236" i="1"/>
  <c r="AH237" i="1"/>
  <c r="AH238" i="1"/>
  <c r="AH239" i="1"/>
  <c r="AH240" i="1"/>
  <c r="AH241" i="1"/>
  <c r="AH242" i="1"/>
  <c r="AH243" i="1"/>
  <c r="AH244" i="1"/>
  <c r="AH245" i="1"/>
  <c r="AH246" i="1"/>
  <c r="AH247" i="1"/>
  <c r="AH248" i="1"/>
  <c r="AH249" i="1"/>
  <c r="AH250" i="1"/>
  <c r="AH251" i="1"/>
  <c r="AH252" i="1"/>
  <c r="AH253" i="1"/>
  <c r="AH254" i="1"/>
  <c r="AH255" i="1"/>
  <c r="AH256" i="1"/>
  <c r="AH257" i="1"/>
  <c r="AH258" i="1"/>
  <c r="AH259" i="1"/>
  <c r="AH260" i="1"/>
  <c r="AH261" i="1"/>
  <c r="AH262" i="1"/>
  <c r="AH263" i="1"/>
  <c r="AH264" i="1"/>
  <c r="AH265" i="1"/>
  <c r="AH266" i="1"/>
  <c r="AH267" i="1"/>
  <c r="AH268" i="1"/>
  <c r="AH269" i="1"/>
  <c r="AH270" i="1"/>
  <c r="AH271" i="1"/>
  <c r="AH272" i="1"/>
  <c r="AH273" i="1"/>
  <c r="AH274" i="1"/>
  <c r="AH275" i="1"/>
  <c r="AH276" i="1"/>
  <c r="AH277" i="1"/>
  <c r="AH278" i="1"/>
  <c r="AH279" i="1"/>
  <c r="AH280" i="1"/>
  <c r="AH281" i="1"/>
  <c r="AH282" i="1"/>
  <c r="AH283" i="1"/>
  <c r="AH284" i="1"/>
  <c r="AH285" i="1"/>
  <c r="AH286" i="1"/>
  <c r="AH287" i="1"/>
  <c r="AH288" i="1"/>
  <c r="AH289" i="1"/>
  <c r="AH290" i="1"/>
  <c r="AH291" i="1"/>
  <c r="AH292" i="1"/>
  <c r="AH293" i="1"/>
  <c r="AH294" i="1"/>
  <c r="AH295" i="1"/>
  <c r="AH296" i="1"/>
  <c r="AH297" i="1"/>
  <c r="AH298" i="1"/>
  <c r="AH299" i="1"/>
  <c r="AH300" i="1"/>
  <c r="AH301" i="1"/>
  <c r="AH302" i="1"/>
  <c r="AH303" i="1"/>
  <c r="AH304" i="1"/>
  <c r="AH305" i="1"/>
  <c r="AH306" i="1"/>
  <c r="AH307" i="1"/>
  <c r="AH308" i="1"/>
  <c r="AH309" i="1"/>
  <c r="AH310" i="1"/>
  <c r="AH311" i="1"/>
  <c r="AH312" i="1"/>
  <c r="AH313" i="1"/>
  <c r="AH314" i="1"/>
  <c r="AH315" i="1"/>
  <c r="AH316" i="1"/>
  <c r="AH317" i="1"/>
  <c r="AH318" i="1"/>
  <c r="AH319" i="1"/>
  <c r="AH320" i="1"/>
  <c r="AH321" i="1"/>
  <c r="AH322" i="1"/>
  <c r="AH323" i="1"/>
  <c r="AH324" i="1"/>
  <c r="AH325" i="1"/>
  <c r="AH326" i="1"/>
  <c r="AH327" i="1"/>
  <c r="AH328" i="1"/>
  <c r="AH329" i="1"/>
  <c r="AH330" i="1"/>
  <c r="AH331" i="1"/>
  <c r="AH332" i="1"/>
  <c r="AH333" i="1"/>
  <c r="AH334" i="1"/>
  <c r="AH335" i="1"/>
  <c r="AH336" i="1"/>
  <c r="AH337" i="1"/>
  <c r="AH338" i="1"/>
  <c r="AH339" i="1"/>
  <c r="AH340" i="1"/>
  <c r="AH341" i="1"/>
  <c r="AH342" i="1"/>
  <c r="AH343" i="1"/>
  <c r="AH344" i="1"/>
  <c r="AH345" i="1"/>
  <c r="AH346" i="1"/>
  <c r="AH347" i="1"/>
  <c r="AH348" i="1"/>
  <c r="AH349" i="1"/>
  <c r="AH350" i="1"/>
  <c r="AH351" i="1"/>
  <c r="AH352" i="1"/>
  <c r="AH353" i="1"/>
  <c r="AH354" i="1"/>
  <c r="AH355" i="1"/>
  <c r="AH356" i="1"/>
  <c r="AH357" i="1"/>
  <c r="AH358" i="1"/>
  <c r="AH359" i="1"/>
  <c r="AH360" i="1"/>
  <c r="AH361" i="1"/>
  <c r="AH362" i="1"/>
  <c r="AH363" i="1"/>
  <c r="AH364" i="1"/>
  <c r="AH365" i="1"/>
  <c r="AH366" i="1"/>
  <c r="AH367" i="1"/>
  <c r="AH368" i="1"/>
  <c r="AH369" i="1"/>
  <c r="AH370" i="1"/>
  <c r="AH371" i="1"/>
  <c r="AH372" i="1"/>
  <c r="AH373" i="1"/>
  <c r="AH374" i="1"/>
  <c r="AH375" i="1"/>
  <c r="AH376" i="1"/>
  <c r="AH377" i="1"/>
  <c r="AH378" i="1"/>
  <c r="AH379" i="1"/>
  <c r="AH380" i="1"/>
  <c r="AH381" i="1"/>
  <c r="AH382" i="1"/>
  <c r="AH383" i="1"/>
  <c r="AH384" i="1"/>
  <c r="AH385" i="1"/>
  <c r="AH386" i="1"/>
  <c r="AH387" i="1"/>
  <c r="AH388" i="1"/>
  <c r="AH389" i="1"/>
  <c r="AH390" i="1"/>
  <c r="AH391" i="1"/>
  <c r="AH392" i="1"/>
  <c r="AH393" i="1"/>
  <c r="AH394" i="1"/>
  <c r="AH395" i="1"/>
  <c r="AH396" i="1"/>
  <c r="AH397" i="1"/>
  <c r="AH398" i="1"/>
  <c r="AH399" i="1"/>
  <c r="AH400" i="1"/>
  <c r="AH401" i="1"/>
  <c r="AH402" i="1"/>
  <c r="AH403" i="1"/>
  <c r="AH404" i="1"/>
  <c r="AH405" i="1"/>
  <c r="AH406" i="1"/>
  <c r="AH407" i="1"/>
  <c r="AH408" i="1"/>
  <c r="AH409" i="1"/>
  <c r="AH410" i="1"/>
  <c r="AH411" i="1"/>
  <c r="AH412" i="1"/>
  <c r="AH413" i="1"/>
  <c r="AH414" i="1"/>
  <c r="AH415" i="1"/>
  <c r="AH416" i="1"/>
  <c r="AH417" i="1"/>
  <c r="AH418" i="1"/>
  <c r="AH419" i="1"/>
  <c r="AH420" i="1"/>
  <c r="AH421" i="1"/>
  <c r="AH422" i="1"/>
  <c r="AH423" i="1"/>
  <c r="AH424" i="1"/>
  <c r="AH425" i="1"/>
  <c r="AH426" i="1"/>
  <c r="AH427" i="1"/>
  <c r="AH428" i="1"/>
  <c r="AH429" i="1"/>
  <c r="AH430" i="1"/>
  <c r="AH431" i="1"/>
  <c r="AH432" i="1"/>
  <c r="AH433" i="1"/>
  <c r="AH434" i="1"/>
  <c r="AH435" i="1"/>
  <c r="AH436" i="1"/>
  <c r="AH437" i="1"/>
  <c r="AH438" i="1"/>
  <c r="AH439" i="1"/>
  <c r="AH440" i="1"/>
  <c r="AH441" i="1"/>
  <c r="AH442" i="1"/>
  <c r="AH443" i="1"/>
  <c r="AH444" i="1"/>
  <c r="AH445" i="1"/>
  <c r="AH446" i="1"/>
  <c r="AH447" i="1"/>
  <c r="AH448" i="1"/>
  <c r="AH449" i="1"/>
  <c r="AH450" i="1"/>
  <c r="AH451" i="1"/>
  <c r="AH452" i="1"/>
  <c r="AH453" i="1"/>
  <c r="AH454" i="1"/>
  <c r="AH455" i="1"/>
  <c r="AH456" i="1"/>
  <c r="AH457" i="1"/>
  <c r="AH458" i="1"/>
  <c r="AH459" i="1"/>
  <c r="AH460" i="1"/>
  <c r="AH461" i="1"/>
  <c r="AH462" i="1"/>
  <c r="AH463" i="1"/>
  <c r="AH464" i="1"/>
  <c r="AH465" i="1"/>
  <c r="AH466" i="1"/>
  <c r="AH467" i="1"/>
  <c r="AH468" i="1"/>
  <c r="AH469" i="1"/>
  <c r="AH470" i="1"/>
  <c r="AH471" i="1"/>
  <c r="AH472" i="1"/>
  <c r="AH473" i="1"/>
  <c r="AH474" i="1"/>
  <c r="AH475" i="1"/>
  <c r="AH476" i="1"/>
  <c r="AH477" i="1"/>
  <c r="AH478" i="1"/>
  <c r="AH479" i="1"/>
  <c r="AH480" i="1"/>
  <c r="AH481" i="1"/>
  <c r="AH482" i="1"/>
  <c r="AH483" i="1"/>
  <c r="AH484" i="1"/>
  <c r="AH485" i="1"/>
  <c r="AH486" i="1"/>
  <c r="AH487" i="1"/>
  <c r="AH488" i="1"/>
  <c r="AH489" i="1"/>
  <c r="AH490" i="1"/>
  <c r="AH491" i="1"/>
  <c r="AH492" i="1"/>
  <c r="AH493" i="1"/>
  <c r="AH494" i="1"/>
  <c r="AH495" i="1"/>
  <c r="AH496" i="1"/>
  <c r="AH497" i="1"/>
  <c r="AH498" i="1"/>
  <c r="AH499" i="1"/>
  <c r="AH500" i="1"/>
  <c r="AH501" i="1"/>
  <c r="AH502" i="1"/>
  <c r="AH503" i="1"/>
  <c r="AH504" i="1"/>
  <c r="AH505" i="1"/>
  <c r="AH506" i="1"/>
  <c r="AH507" i="1"/>
  <c r="AH508" i="1"/>
  <c r="AH509" i="1"/>
  <c r="AH510" i="1"/>
  <c r="AH511" i="1"/>
  <c r="AH512" i="1"/>
  <c r="AH513" i="1"/>
  <c r="AH514" i="1"/>
  <c r="AH515" i="1"/>
  <c r="AH516" i="1"/>
  <c r="AH517" i="1"/>
  <c r="AH518" i="1"/>
  <c r="AH519" i="1"/>
  <c r="AH520" i="1"/>
  <c r="AH521" i="1"/>
  <c r="AH522" i="1"/>
  <c r="AH523" i="1"/>
  <c r="AH524" i="1"/>
  <c r="AH525" i="1"/>
  <c r="AH526" i="1"/>
  <c r="AH527" i="1"/>
  <c r="AH528" i="1"/>
  <c r="AH529" i="1"/>
  <c r="AH530" i="1"/>
  <c r="AH531" i="1"/>
  <c r="AH532" i="1"/>
  <c r="AH533" i="1"/>
  <c r="AH534" i="1"/>
  <c r="AH535" i="1"/>
  <c r="AH536" i="1"/>
  <c r="AH537" i="1"/>
  <c r="AH538" i="1"/>
  <c r="AH539" i="1"/>
  <c r="AH540" i="1"/>
  <c r="AH541" i="1"/>
  <c r="AH542" i="1"/>
  <c r="AH543" i="1"/>
  <c r="AH544" i="1"/>
  <c r="AH545" i="1"/>
  <c r="AH546" i="1"/>
  <c r="AH547" i="1"/>
  <c r="AH548" i="1"/>
  <c r="AH549" i="1"/>
  <c r="AH550" i="1"/>
  <c r="AH551" i="1"/>
  <c r="AH552" i="1"/>
  <c r="AH553" i="1"/>
  <c r="AH554" i="1"/>
  <c r="AH555" i="1"/>
  <c r="AH556" i="1"/>
  <c r="AH557" i="1"/>
  <c r="AH558" i="1"/>
  <c r="AH559" i="1"/>
  <c r="AH560" i="1"/>
  <c r="AH561" i="1"/>
  <c r="AH562" i="1"/>
  <c r="AH563" i="1"/>
  <c r="AH564" i="1"/>
  <c r="AH565" i="1"/>
  <c r="AH566" i="1"/>
  <c r="AH567" i="1"/>
  <c r="AH568" i="1"/>
  <c r="AH569" i="1"/>
  <c r="AH570" i="1"/>
  <c r="AH571" i="1"/>
  <c r="AH572" i="1"/>
  <c r="AH573" i="1"/>
  <c r="AH574" i="1"/>
  <c r="AH575" i="1"/>
  <c r="AH576" i="1"/>
  <c r="AH577" i="1"/>
  <c r="AH578" i="1"/>
  <c r="AH579" i="1"/>
  <c r="AH580" i="1"/>
  <c r="AH581" i="1"/>
  <c r="AH582" i="1"/>
  <c r="AH583" i="1"/>
  <c r="AH584" i="1"/>
  <c r="AH585" i="1"/>
  <c r="AH586" i="1"/>
  <c r="AH587" i="1"/>
  <c r="AH588" i="1"/>
  <c r="AH589" i="1"/>
  <c r="AH590" i="1"/>
  <c r="AH591" i="1"/>
  <c r="AH592" i="1"/>
  <c r="AH593" i="1"/>
  <c r="AH594" i="1"/>
  <c r="AH595" i="1"/>
  <c r="AH596" i="1"/>
  <c r="AH597" i="1"/>
  <c r="AH598" i="1"/>
  <c r="AH599" i="1"/>
  <c r="AH600" i="1"/>
  <c r="AH601" i="1"/>
  <c r="AH602" i="1"/>
  <c r="AH603" i="1"/>
  <c r="AH604" i="1"/>
  <c r="AH605" i="1"/>
  <c r="AH606" i="1"/>
  <c r="AH607" i="1"/>
  <c r="AH608" i="1"/>
  <c r="AH609" i="1"/>
  <c r="AH610" i="1"/>
  <c r="AH611" i="1"/>
  <c r="AH612" i="1"/>
  <c r="AH613" i="1"/>
  <c r="AH614" i="1"/>
  <c r="AH615" i="1"/>
  <c r="AH616" i="1"/>
  <c r="AH617" i="1"/>
  <c r="AH618" i="1"/>
  <c r="AH619" i="1"/>
  <c r="AH620" i="1"/>
  <c r="AH621" i="1"/>
  <c r="AH622" i="1"/>
  <c r="AH623" i="1"/>
  <c r="AH624" i="1"/>
  <c r="AH625" i="1"/>
  <c r="AH626" i="1"/>
  <c r="AH627" i="1"/>
  <c r="AH628" i="1"/>
  <c r="AH629" i="1"/>
  <c r="AH630" i="1"/>
  <c r="AH631" i="1"/>
  <c r="AH632" i="1"/>
  <c r="AH633" i="1"/>
  <c r="AH634" i="1"/>
  <c r="AH635" i="1"/>
  <c r="AH636" i="1"/>
  <c r="AH637" i="1"/>
  <c r="AH638" i="1"/>
  <c r="AH639" i="1"/>
  <c r="AH640" i="1"/>
  <c r="AH641" i="1"/>
  <c r="AH642" i="1"/>
  <c r="AH643" i="1"/>
  <c r="AH644" i="1"/>
  <c r="AH645" i="1"/>
  <c r="AH646" i="1"/>
  <c r="AH647" i="1"/>
  <c r="AH648" i="1"/>
  <c r="AH649" i="1"/>
  <c r="AH650" i="1"/>
  <c r="AH651" i="1"/>
  <c r="AH652" i="1"/>
  <c r="AH653" i="1"/>
  <c r="AH654" i="1"/>
  <c r="AH655" i="1"/>
  <c r="AH656" i="1"/>
  <c r="AH657" i="1"/>
  <c r="AH658" i="1"/>
  <c r="AH659" i="1"/>
  <c r="AH660" i="1"/>
  <c r="AH661" i="1"/>
  <c r="AH662" i="1"/>
  <c r="AH663" i="1"/>
  <c r="AH664" i="1"/>
  <c r="AH665" i="1"/>
  <c r="AH666" i="1"/>
  <c r="AH667" i="1"/>
  <c r="AH668" i="1"/>
  <c r="AH669" i="1"/>
  <c r="AH670" i="1"/>
  <c r="AH671" i="1"/>
  <c r="AH672" i="1"/>
  <c r="AH673" i="1"/>
  <c r="AH674" i="1"/>
  <c r="AH675" i="1"/>
  <c r="AH676" i="1"/>
  <c r="AH677" i="1"/>
  <c r="AH678" i="1"/>
  <c r="AH679" i="1"/>
  <c r="AH680" i="1"/>
  <c r="AH681" i="1"/>
  <c r="AH682" i="1"/>
  <c r="AH683" i="1"/>
  <c r="AH684" i="1"/>
  <c r="AH685" i="1"/>
  <c r="AH686" i="1"/>
  <c r="AH687" i="1"/>
  <c r="AH688" i="1"/>
  <c r="AH689" i="1"/>
  <c r="AH690" i="1"/>
  <c r="AH691" i="1"/>
  <c r="AH692" i="1"/>
  <c r="AH693" i="1"/>
  <c r="AH694" i="1"/>
  <c r="AH695" i="1"/>
  <c r="AH696" i="1"/>
  <c r="AH697" i="1"/>
  <c r="AH698" i="1"/>
  <c r="AH699" i="1"/>
  <c r="AH700" i="1"/>
  <c r="AH701" i="1"/>
  <c r="AH702" i="1"/>
  <c r="AH703" i="1"/>
  <c r="AH704" i="1"/>
  <c r="AH705" i="1"/>
  <c r="AH706" i="1"/>
  <c r="AH707" i="1"/>
  <c r="AH708" i="1"/>
  <c r="AH709" i="1"/>
  <c r="AH710" i="1"/>
  <c r="AH711" i="1"/>
  <c r="AH712" i="1"/>
  <c r="AH713" i="1"/>
  <c r="AH714" i="1"/>
  <c r="AH715" i="1"/>
  <c r="AH716" i="1"/>
  <c r="AH717" i="1"/>
  <c r="AH718" i="1"/>
  <c r="AH719" i="1"/>
  <c r="AH720" i="1"/>
  <c r="AH721" i="1"/>
  <c r="AH722" i="1"/>
  <c r="AH723" i="1"/>
  <c r="AH724" i="1"/>
  <c r="AH725" i="1"/>
  <c r="AH726" i="1"/>
  <c r="AH727" i="1"/>
  <c r="AH728" i="1"/>
  <c r="AH729" i="1"/>
  <c r="AH730" i="1"/>
  <c r="AH731" i="1"/>
  <c r="AH732" i="1"/>
  <c r="AH733" i="1"/>
  <c r="AH734" i="1"/>
  <c r="AH735" i="1"/>
  <c r="AH736" i="1"/>
  <c r="AH737" i="1"/>
  <c r="AH738" i="1"/>
  <c r="AH739" i="1"/>
  <c r="AH740" i="1"/>
  <c r="AH741" i="1"/>
  <c r="AH742" i="1"/>
  <c r="AH743" i="1"/>
  <c r="AH744" i="1"/>
  <c r="AH745" i="1"/>
  <c r="AH746" i="1"/>
  <c r="AH747" i="1"/>
  <c r="AH748" i="1"/>
  <c r="AH749" i="1"/>
  <c r="AH750" i="1"/>
  <c r="AH751" i="1"/>
  <c r="AH752" i="1"/>
  <c r="AH753" i="1"/>
  <c r="AH754" i="1"/>
  <c r="AH755" i="1"/>
  <c r="AH756" i="1"/>
  <c r="AH757" i="1"/>
  <c r="AH758" i="1"/>
  <c r="AH759" i="1"/>
  <c r="AH760" i="1"/>
  <c r="AH761" i="1"/>
  <c r="AH762" i="1"/>
  <c r="AH763" i="1"/>
  <c r="AH764" i="1"/>
  <c r="AH765" i="1"/>
  <c r="AH766" i="1"/>
  <c r="AH767" i="1"/>
  <c r="AH768" i="1"/>
  <c r="AH769" i="1"/>
  <c r="AH770" i="1"/>
  <c r="AH771" i="1"/>
  <c r="AH772" i="1"/>
  <c r="AH773" i="1"/>
  <c r="AH774" i="1"/>
  <c r="AH775" i="1"/>
  <c r="AH776" i="1"/>
  <c r="AH777" i="1"/>
  <c r="AH778" i="1"/>
  <c r="AH779" i="1"/>
  <c r="AH780" i="1"/>
  <c r="AH781" i="1"/>
  <c r="AH782" i="1"/>
  <c r="AH783" i="1"/>
  <c r="AH784" i="1"/>
  <c r="AH785" i="1"/>
  <c r="AH786" i="1"/>
  <c r="AH787" i="1"/>
  <c r="AH788" i="1"/>
  <c r="AH789" i="1"/>
  <c r="AH790" i="1"/>
  <c r="AH791" i="1"/>
  <c r="AH792" i="1"/>
  <c r="AH793" i="1"/>
  <c r="AH794" i="1"/>
  <c r="AH795" i="1"/>
  <c r="AH796" i="1"/>
  <c r="AH797" i="1"/>
  <c r="AH798" i="1"/>
  <c r="AH799" i="1"/>
  <c r="AH800" i="1"/>
  <c r="AH801" i="1"/>
  <c r="AH802" i="1"/>
  <c r="AH803" i="1"/>
  <c r="AH804" i="1"/>
  <c r="AH805" i="1"/>
  <c r="AH806" i="1"/>
  <c r="AH807" i="1"/>
  <c r="AH808" i="1"/>
  <c r="AH809" i="1"/>
  <c r="AH810" i="1"/>
  <c r="AH811" i="1"/>
  <c r="AH812" i="1"/>
  <c r="AH813" i="1"/>
  <c r="AH814" i="1"/>
  <c r="AH815" i="1"/>
  <c r="AH816" i="1"/>
  <c r="AH817" i="1"/>
  <c r="AH818" i="1"/>
  <c r="AH819" i="1"/>
  <c r="AH820" i="1"/>
  <c r="AH821" i="1"/>
  <c r="AH822" i="1"/>
  <c r="AH823" i="1"/>
  <c r="AH824" i="1"/>
  <c r="AH825" i="1"/>
  <c r="AH826" i="1"/>
  <c r="AH827" i="1"/>
  <c r="AH828" i="1"/>
  <c r="AH829" i="1"/>
  <c r="AH830" i="1"/>
  <c r="AH831" i="1"/>
  <c r="AH832" i="1"/>
  <c r="AH833" i="1"/>
  <c r="AH834" i="1"/>
  <c r="AH835" i="1"/>
  <c r="AH836" i="1"/>
  <c r="AH837" i="1"/>
  <c r="AH838" i="1"/>
  <c r="AH839" i="1"/>
  <c r="AH840" i="1"/>
  <c r="AH841" i="1"/>
  <c r="AH842" i="1"/>
  <c r="AH843" i="1"/>
  <c r="AH844" i="1"/>
  <c r="AH845" i="1"/>
  <c r="AH846" i="1"/>
  <c r="AH847" i="1"/>
  <c r="AH848" i="1"/>
  <c r="AH849" i="1"/>
  <c r="AH850" i="1"/>
  <c r="AH851" i="1"/>
  <c r="AH852" i="1"/>
  <c r="AH853" i="1"/>
  <c r="AH854" i="1"/>
  <c r="AH855" i="1"/>
  <c r="AH856" i="1"/>
  <c r="AH857" i="1"/>
  <c r="AH858" i="1"/>
  <c r="AH859" i="1"/>
  <c r="AH860" i="1"/>
  <c r="AH861" i="1"/>
  <c r="AH862" i="1"/>
  <c r="AH863" i="1"/>
  <c r="AH864" i="1"/>
  <c r="AH865" i="1"/>
  <c r="AH866" i="1"/>
  <c r="AH867" i="1"/>
  <c r="AH868" i="1"/>
  <c r="AH869" i="1"/>
  <c r="AH870" i="1"/>
  <c r="AH871" i="1"/>
  <c r="AH872" i="1"/>
  <c r="AH873" i="1"/>
  <c r="AH874" i="1"/>
  <c r="AH875" i="1"/>
  <c r="AH876" i="1"/>
  <c r="AH877" i="1"/>
  <c r="AH878" i="1"/>
  <c r="AH879" i="1"/>
  <c r="AH880" i="1"/>
  <c r="AH881" i="1"/>
  <c r="AH882" i="1"/>
  <c r="AH883" i="1"/>
  <c r="AH884" i="1"/>
  <c r="AH885" i="1"/>
  <c r="AH886" i="1"/>
  <c r="AH887" i="1"/>
  <c r="AH888" i="1"/>
  <c r="AH889" i="1"/>
  <c r="AH890" i="1"/>
  <c r="AH891" i="1"/>
  <c r="AH892" i="1"/>
  <c r="AH893" i="1"/>
  <c r="AH894" i="1"/>
  <c r="AH895" i="1"/>
  <c r="AH896" i="1"/>
  <c r="AH897" i="1"/>
  <c r="AH898" i="1"/>
  <c r="AH899" i="1"/>
  <c r="AH900" i="1"/>
  <c r="AH901" i="1"/>
  <c r="AH902" i="1"/>
  <c r="AH903" i="1"/>
  <c r="AH904" i="1"/>
  <c r="AH905" i="1"/>
  <c r="AH906" i="1"/>
  <c r="AH907" i="1"/>
  <c r="AH908" i="1"/>
  <c r="AH909" i="1"/>
  <c r="AH910" i="1"/>
  <c r="AH911" i="1"/>
  <c r="AH912" i="1"/>
  <c r="AH913" i="1"/>
  <c r="AH914" i="1"/>
  <c r="AH915" i="1"/>
  <c r="AH916" i="1"/>
  <c r="AH917" i="1"/>
  <c r="AH918" i="1"/>
  <c r="AH919" i="1"/>
  <c r="AH920" i="1"/>
  <c r="AH921" i="1"/>
  <c r="AH922" i="1"/>
  <c r="AH923" i="1"/>
  <c r="AH924" i="1"/>
  <c r="AH925" i="1"/>
  <c r="AH926" i="1"/>
  <c r="AH927" i="1"/>
  <c r="AH928" i="1"/>
  <c r="AH929" i="1"/>
  <c r="AH930" i="1"/>
  <c r="AH931" i="1"/>
  <c r="AH932" i="1"/>
  <c r="AH933" i="1"/>
  <c r="AH934" i="1"/>
  <c r="AH935" i="1"/>
  <c r="AH936" i="1"/>
  <c r="AH937" i="1"/>
  <c r="AH938" i="1"/>
  <c r="AH939" i="1"/>
  <c r="AH940" i="1"/>
  <c r="AH941" i="1"/>
  <c r="AH942" i="1"/>
  <c r="AH943" i="1"/>
  <c r="AH944" i="1"/>
  <c r="AH945" i="1"/>
  <c r="AH946" i="1"/>
  <c r="AH947" i="1"/>
  <c r="AH948" i="1"/>
  <c r="AH949" i="1"/>
  <c r="AH950" i="1"/>
  <c r="AH951" i="1"/>
  <c r="AH952" i="1"/>
  <c r="AH953" i="1"/>
  <c r="AH954" i="1"/>
  <c r="AH955" i="1"/>
  <c r="AH956" i="1"/>
  <c r="AH957" i="1"/>
  <c r="AH958" i="1"/>
  <c r="AH959" i="1"/>
  <c r="AH960" i="1"/>
  <c r="AH961" i="1"/>
  <c r="AH962" i="1"/>
  <c r="AH963" i="1"/>
  <c r="AH964" i="1"/>
  <c r="AH965" i="1"/>
  <c r="AH966" i="1"/>
  <c r="AH967" i="1"/>
  <c r="AH968" i="1"/>
  <c r="AH969" i="1"/>
  <c r="AH970" i="1"/>
  <c r="AH971" i="1"/>
  <c r="AH972" i="1"/>
  <c r="AH973" i="1"/>
  <c r="AH974" i="1"/>
  <c r="AH975" i="1"/>
  <c r="AH8" i="1"/>
  <c r="AH7"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1" i="1"/>
  <c r="AE152" i="1"/>
  <c r="AE153" i="1"/>
  <c r="AE154" i="1"/>
  <c r="AE155" i="1"/>
  <c r="AE156" i="1"/>
  <c r="AE157" i="1"/>
  <c r="AE158" i="1"/>
  <c r="AE159" i="1"/>
  <c r="AE160" i="1"/>
  <c r="AE161" i="1"/>
  <c r="AE162" i="1"/>
  <c r="AE163" i="1"/>
  <c r="AE164" i="1"/>
  <c r="AE165" i="1"/>
  <c r="AE166" i="1"/>
  <c r="AE167" i="1"/>
  <c r="AE168" i="1"/>
  <c r="AE169" i="1"/>
  <c r="AE170" i="1"/>
  <c r="AE171" i="1"/>
  <c r="AE172" i="1"/>
  <c r="AE173" i="1"/>
  <c r="AE174" i="1"/>
  <c r="AE175" i="1"/>
  <c r="AE176" i="1"/>
  <c r="AE177" i="1"/>
  <c r="AE178" i="1"/>
  <c r="AE179" i="1"/>
  <c r="AE180" i="1"/>
  <c r="AE181" i="1"/>
  <c r="AE182" i="1"/>
  <c r="AE183" i="1"/>
  <c r="AE184" i="1"/>
  <c r="AE185" i="1"/>
  <c r="AE186" i="1"/>
  <c r="AE187" i="1"/>
  <c r="AE188" i="1"/>
  <c r="AE189" i="1"/>
  <c r="AE190" i="1"/>
  <c r="AE191" i="1"/>
  <c r="AE192" i="1"/>
  <c r="AE193" i="1"/>
  <c r="AE194" i="1"/>
  <c r="AE195" i="1"/>
  <c r="AE196" i="1"/>
  <c r="AE197" i="1"/>
  <c r="AE198" i="1"/>
  <c r="AE199" i="1"/>
  <c r="AE200" i="1"/>
  <c r="AE201" i="1"/>
  <c r="AE202" i="1"/>
  <c r="AE203" i="1"/>
  <c r="AE204" i="1"/>
  <c r="AE205" i="1"/>
  <c r="AE206" i="1"/>
  <c r="AE207" i="1"/>
  <c r="AE208" i="1"/>
  <c r="AE209" i="1"/>
  <c r="AE210" i="1"/>
  <c r="AE211" i="1"/>
  <c r="AE212" i="1"/>
  <c r="AE213" i="1"/>
  <c r="AE214" i="1"/>
  <c r="AE215" i="1"/>
  <c r="AE216" i="1"/>
  <c r="AE217" i="1"/>
  <c r="AE218" i="1"/>
  <c r="AE219" i="1"/>
  <c r="AE220" i="1"/>
  <c r="AE221" i="1"/>
  <c r="AE222" i="1"/>
  <c r="AE223" i="1"/>
  <c r="AE224" i="1"/>
  <c r="AE225" i="1"/>
  <c r="AE226" i="1"/>
  <c r="AE227" i="1"/>
  <c r="AE228" i="1"/>
  <c r="AE229" i="1"/>
  <c r="AE230" i="1"/>
  <c r="AE231" i="1"/>
  <c r="AE232" i="1"/>
  <c r="AE233" i="1"/>
  <c r="AE234" i="1"/>
  <c r="AE235" i="1"/>
  <c r="AE236" i="1"/>
  <c r="AE237" i="1"/>
  <c r="AE238" i="1"/>
  <c r="AE239" i="1"/>
  <c r="AE240" i="1"/>
  <c r="AE241" i="1"/>
  <c r="AE242" i="1"/>
  <c r="AE243" i="1"/>
  <c r="AE244" i="1"/>
  <c r="AE245" i="1"/>
  <c r="AE246" i="1"/>
  <c r="AE247" i="1"/>
  <c r="AE248" i="1"/>
  <c r="AE249" i="1"/>
  <c r="AE250" i="1"/>
  <c r="AE251" i="1"/>
  <c r="AE252" i="1"/>
  <c r="AE253" i="1"/>
  <c r="AE254" i="1"/>
  <c r="AE255" i="1"/>
  <c r="AE256" i="1"/>
  <c r="AE257" i="1"/>
  <c r="AE258" i="1"/>
  <c r="AE259" i="1"/>
  <c r="AE260" i="1"/>
  <c r="AE261" i="1"/>
  <c r="AE262" i="1"/>
  <c r="AE263" i="1"/>
  <c r="AE264" i="1"/>
  <c r="AE265" i="1"/>
  <c r="AE266" i="1"/>
  <c r="AE267" i="1"/>
  <c r="AE268" i="1"/>
  <c r="AE269" i="1"/>
  <c r="AE270" i="1"/>
  <c r="AE271" i="1"/>
  <c r="AE272" i="1"/>
  <c r="AE273" i="1"/>
  <c r="AE274" i="1"/>
  <c r="AE275" i="1"/>
  <c r="AE276" i="1"/>
  <c r="AE277" i="1"/>
  <c r="AE278" i="1"/>
  <c r="AE279" i="1"/>
  <c r="AE280" i="1"/>
  <c r="AE281" i="1"/>
  <c r="AE282" i="1"/>
  <c r="AE283" i="1"/>
  <c r="AE284" i="1"/>
  <c r="AE285" i="1"/>
  <c r="AE286" i="1"/>
  <c r="AE287" i="1"/>
  <c r="AE288" i="1"/>
  <c r="AE289" i="1"/>
  <c r="AE290" i="1"/>
  <c r="AE291" i="1"/>
  <c r="AE292" i="1"/>
  <c r="AE293" i="1"/>
  <c r="AE294" i="1"/>
  <c r="AE295" i="1"/>
  <c r="AE296" i="1"/>
  <c r="AE297" i="1"/>
  <c r="AE298" i="1"/>
  <c r="AE299" i="1"/>
  <c r="AE300" i="1"/>
  <c r="AE301" i="1"/>
  <c r="AE302" i="1"/>
  <c r="AE303" i="1"/>
  <c r="AE304" i="1"/>
  <c r="AE305" i="1"/>
  <c r="AE306" i="1"/>
  <c r="AE307" i="1"/>
  <c r="AE308" i="1"/>
  <c r="AE309" i="1"/>
  <c r="AE310" i="1"/>
  <c r="AE311" i="1"/>
  <c r="AE312" i="1"/>
  <c r="AE313" i="1"/>
  <c r="AE314" i="1"/>
  <c r="AE315" i="1"/>
  <c r="AE316" i="1"/>
  <c r="AE317" i="1"/>
  <c r="AE318" i="1"/>
  <c r="AE319" i="1"/>
  <c r="AE320" i="1"/>
  <c r="AE321" i="1"/>
  <c r="AE322" i="1"/>
  <c r="AE323" i="1"/>
  <c r="AE324" i="1"/>
  <c r="AE325" i="1"/>
  <c r="AE326" i="1"/>
  <c r="AE327" i="1"/>
  <c r="AE328" i="1"/>
  <c r="AE329" i="1"/>
  <c r="AE330" i="1"/>
  <c r="AE331" i="1"/>
  <c r="AE332" i="1"/>
  <c r="AE333" i="1"/>
  <c r="AE334" i="1"/>
  <c r="AE335" i="1"/>
  <c r="AE336" i="1"/>
  <c r="AE337" i="1"/>
  <c r="AE338" i="1"/>
  <c r="AE339" i="1"/>
  <c r="AE340" i="1"/>
  <c r="AE341" i="1"/>
  <c r="AE342" i="1"/>
  <c r="AE343" i="1"/>
  <c r="AE344" i="1"/>
  <c r="AE345" i="1"/>
  <c r="AE346" i="1"/>
  <c r="AE347" i="1"/>
  <c r="AE348" i="1"/>
  <c r="AE349" i="1"/>
  <c r="AE350" i="1"/>
  <c r="AE351" i="1"/>
  <c r="AE352" i="1"/>
  <c r="AE353" i="1"/>
  <c r="AE354" i="1"/>
  <c r="AE355" i="1"/>
  <c r="AE356" i="1"/>
  <c r="AE357" i="1"/>
  <c r="AE358" i="1"/>
  <c r="AE359" i="1"/>
  <c r="AE360" i="1"/>
  <c r="AE361" i="1"/>
  <c r="AE362" i="1"/>
  <c r="AE363" i="1"/>
  <c r="AE364" i="1"/>
  <c r="AE365" i="1"/>
  <c r="AE366" i="1"/>
  <c r="AE367" i="1"/>
  <c r="AE368" i="1"/>
  <c r="AE369" i="1"/>
  <c r="AE370" i="1"/>
  <c r="AE371" i="1"/>
  <c r="AE372" i="1"/>
  <c r="AE373" i="1"/>
  <c r="AE374" i="1"/>
  <c r="AE375" i="1"/>
  <c r="AE376" i="1"/>
  <c r="AE377" i="1"/>
  <c r="AE378" i="1"/>
  <c r="AE379" i="1"/>
  <c r="AE380" i="1"/>
  <c r="AE381" i="1"/>
  <c r="AE382" i="1"/>
  <c r="AE383" i="1"/>
  <c r="AE384" i="1"/>
  <c r="AE385" i="1"/>
  <c r="AE386" i="1"/>
  <c r="AE387" i="1"/>
  <c r="AE388" i="1"/>
  <c r="AE389" i="1"/>
  <c r="AE390" i="1"/>
  <c r="AE391" i="1"/>
  <c r="AE392" i="1"/>
  <c r="AE393" i="1"/>
  <c r="AE394" i="1"/>
  <c r="AE395" i="1"/>
  <c r="AE396" i="1"/>
  <c r="AE397" i="1"/>
  <c r="AE398" i="1"/>
  <c r="AE399" i="1"/>
  <c r="AE400" i="1"/>
  <c r="AE401" i="1"/>
  <c r="AE402" i="1"/>
  <c r="AE403" i="1"/>
  <c r="AE404" i="1"/>
  <c r="AE405" i="1"/>
  <c r="AE406" i="1"/>
  <c r="AE407" i="1"/>
  <c r="AE408" i="1"/>
  <c r="AE409" i="1"/>
  <c r="AE410" i="1"/>
  <c r="AE411" i="1"/>
  <c r="AE412" i="1"/>
  <c r="AE413" i="1"/>
  <c r="AE414" i="1"/>
  <c r="AE415" i="1"/>
  <c r="AE416" i="1"/>
  <c r="AE417" i="1"/>
  <c r="AE418" i="1"/>
  <c r="AE419" i="1"/>
  <c r="AE420" i="1"/>
  <c r="AE421" i="1"/>
  <c r="AE422" i="1"/>
  <c r="AE423" i="1"/>
  <c r="AE424" i="1"/>
  <c r="AE425" i="1"/>
  <c r="AE426" i="1"/>
  <c r="AE427" i="1"/>
  <c r="AE428" i="1"/>
  <c r="AE429" i="1"/>
  <c r="AE430" i="1"/>
  <c r="AE431" i="1"/>
  <c r="AE432" i="1"/>
  <c r="AE433" i="1"/>
  <c r="AE434" i="1"/>
  <c r="AE435" i="1"/>
  <c r="AE436" i="1"/>
  <c r="AE437" i="1"/>
  <c r="AE438" i="1"/>
  <c r="AE439" i="1"/>
  <c r="AE440" i="1"/>
  <c r="AE441" i="1"/>
  <c r="AE442" i="1"/>
  <c r="AE443" i="1"/>
  <c r="AE444" i="1"/>
  <c r="AE445" i="1"/>
  <c r="AE446" i="1"/>
  <c r="AE447" i="1"/>
  <c r="AE448" i="1"/>
  <c r="AE449" i="1"/>
  <c r="AE450" i="1"/>
  <c r="AE451" i="1"/>
  <c r="AE452" i="1"/>
  <c r="AE453" i="1"/>
  <c r="AE454" i="1"/>
  <c r="AE455" i="1"/>
  <c r="AE456" i="1"/>
  <c r="AE457" i="1"/>
  <c r="AE458" i="1"/>
  <c r="AE459" i="1"/>
  <c r="AE460" i="1"/>
  <c r="AE461" i="1"/>
  <c r="AE462" i="1"/>
  <c r="AE463" i="1"/>
  <c r="AE464" i="1"/>
  <c r="AE465" i="1"/>
  <c r="AE466" i="1"/>
  <c r="AE467" i="1"/>
  <c r="AE468" i="1"/>
  <c r="AE469" i="1"/>
  <c r="AE470" i="1"/>
  <c r="AE471" i="1"/>
  <c r="AE472" i="1"/>
  <c r="AE473" i="1"/>
  <c r="AE474" i="1"/>
  <c r="AE475" i="1"/>
  <c r="AE476" i="1"/>
  <c r="AE477" i="1"/>
  <c r="AE478" i="1"/>
  <c r="AE479" i="1"/>
  <c r="AE480" i="1"/>
  <c r="AE481" i="1"/>
  <c r="AE482" i="1"/>
  <c r="AE483" i="1"/>
  <c r="AE484" i="1"/>
  <c r="AE485" i="1"/>
  <c r="AE486" i="1"/>
  <c r="AE487" i="1"/>
  <c r="AE488" i="1"/>
  <c r="AE489" i="1"/>
  <c r="AE490" i="1"/>
  <c r="AE491" i="1"/>
  <c r="AE492" i="1"/>
  <c r="AE493" i="1"/>
  <c r="AE494" i="1"/>
  <c r="AE495" i="1"/>
  <c r="AE496" i="1"/>
  <c r="AE497" i="1"/>
  <c r="AE498" i="1"/>
  <c r="AE499" i="1"/>
  <c r="AE500" i="1"/>
  <c r="AE501" i="1"/>
  <c r="AE502" i="1"/>
  <c r="AE503" i="1"/>
  <c r="AE504" i="1"/>
  <c r="AE505" i="1"/>
  <c r="AE506" i="1"/>
  <c r="AE507" i="1"/>
  <c r="AE508" i="1"/>
  <c r="AE509" i="1"/>
  <c r="AE510" i="1"/>
  <c r="AE511" i="1"/>
  <c r="AE512" i="1"/>
  <c r="AE513" i="1"/>
  <c r="AE514" i="1"/>
  <c r="AE515" i="1"/>
  <c r="AE516" i="1"/>
  <c r="AE517" i="1"/>
  <c r="AE518" i="1"/>
  <c r="AE519" i="1"/>
  <c r="AE520" i="1"/>
  <c r="AE521" i="1"/>
  <c r="AE522" i="1"/>
  <c r="AE523" i="1"/>
  <c r="AE524" i="1"/>
  <c r="AE525" i="1"/>
  <c r="AE526" i="1"/>
  <c r="AE527" i="1"/>
  <c r="AE528" i="1"/>
  <c r="AE529" i="1"/>
  <c r="AE530" i="1"/>
  <c r="AE531" i="1"/>
  <c r="AE532" i="1"/>
  <c r="AE533" i="1"/>
  <c r="AE534" i="1"/>
  <c r="AE535" i="1"/>
  <c r="AE536" i="1"/>
  <c r="AE537" i="1"/>
  <c r="AE538" i="1"/>
  <c r="AE539" i="1"/>
  <c r="AE540" i="1"/>
  <c r="AE541" i="1"/>
  <c r="AE542" i="1"/>
  <c r="AE543" i="1"/>
  <c r="AE544" i="1"/>
  <c r="AE545" i="1"/>
  <c r="AE546" i="1"/>
  <c r="AE547" i="1"/>
  <c r="AE548" i="1"/>
  <c r="AE549" i="1"/>
  <c r="AE550" i="1"/>
  <c r="AE551" i="1"/>
  <c r="AE552" i="1"/>
  <c r="AE553" i="1"/>
  <c r="AE554" i="1"/>
  <c r="AE555" i="1"/>
  <c r="AE556" i="1"/>
  <c r="AE557" i="1"/>
  <c r="AE558" i="1"/>
  <c r="AE559" i="1"/>
  <c r="AE560" i="1"/>
  <c r="AE561" i="1"/>
  <c r="AE562" i="1"/>
  <c r="AE563" i="1"/>
  <c r="AE564" i="1"/>
  <c r="AE565" i="1"/>
  <c r="AE566" i="1"/>
  <c r="AE567" i="1"/>
  <c r="AE568" i="1"/>
  <c r="AE569" i="1"/>
  <c r="AE570" i="1"/>
  <c r="AE571" i="1"/>
  <c r="AE572" i="1"/>
  <c r="AE573" i="1"/>
  <c r="AE574" i="1"/>
  <c r="AE575" i="1"/>
  <c r="AE576" i="1"/>
  <c r="AE577" i="1"/>
  <c r="AE578" i="1"/>
  <c r="AE579" i="1"/>
  <c r="AE580" i="1"/>
  <c r="AE581" i="1"/>
  <c r="AE582" i="1"/>
  <c r="AE583" i="1"/>
  <c r="AE584" i="1"/>
  <c r="AE585" i="1"/>
  <c r="AE586" i="1"/>
  <c r="AE587" i="1"/>
  <c r="AE588" i="1"/>
  <c r="AE589" i="1"/>
  <c r="AE590" i="1"/>
  <c r="AE591" i="1"/>
  <c r="AE592" i="1"/>
  <c r="AE593" i="1"/>
  <c r="AE594" i="1"/>
  <c r="AE595" i="1"/>
  <c r="AE596" i="1"/>
  <c r="AE597" i="1"/>
  <c r="AE598" i="1"/>
  <c r="AE599" i="1"/>
  <c r="AE600" i="1"/>
  <c r="AE601" i="1"/>
  <c r="AE602" i="1"/>
  <c r="AE603" i="1"/>
  <c r="AE604" i="1"/>
  <c r="AE605" i="1"/>
  <c r="AE606" i="1"/>
  <c r="AE607" i="1"/>
  <c r="AE608" i="1"/>
  <c r="AE609" i="1"/>
  <c r="AE610" i="1"/>
  <c r="AE611" i="1"/>
  <c r="AE612" i="1"/>
  <c r="AE613" i="1"/>
  <c r="AE614" i="1"/>
  <c r="AE615" i="1"/>
  <c r="AE616" i="1"/>
  <c r="AE617" i="1"/>
  <c r="AE618" i="1"/>
  <c r="AE619" i="1"/>
  <c r="AE620" i="1"/>
  <c r="AE621" i="1"/>
  <c r="AE622" i="1"/>
  <c r="AE623" i="1"/>
  <c r="AE624" i="1"/>
  <c r="AE625" i="1"/>
  <c r="AE626" i="1"/>
  <c r="AE627" i="1"/>
  <c r="AE628" i="1"/>
  <c r="AE629" i="1"/>
  <c r="AE630" i="1"/>
  <c r="AE631" i="1"/>
  <c r="AE632" i="1"/>
  <c r="AE633" i="1"/>
  <c r="AE634" i="1"/>
  <c r="AE635" i="1"/>
  <c r="AE636" i="1"/>
  <c r="AE637" i="1"/>
  <c r="AE638" i="1"/>
  <c r="AE639" i="1"/>
  <c r="AE640" i="1"/>
  <c r="AE641" i="1"/>
  <c r="AE642" i="1"/>
  <c r="AE643" i="1"/>
  <c r="AE644" i="1"/>
  <c r="AE645" i="1"/>
  <c r="AE646" i="1"/>
  <c r="AE647" i="1"/>
  <c r="AE648" i="1"/>
  <c r="AE649" i="1"/>
  <c r="AE650" i="1"/>
  <c r="AE651" i="1"/>
  <c r="AE652" i="1"/>
  <c r="AE653" i="1"/>
  <c r="AE654" i="1"/>
  <c r="AE655" i="1"/>
  <c r="AE656" i="1"/>
  <c r="AE657" i="1"/>
  <c r="AE658" i="1"/>
  <c r="AE659" i="1"/>
  <c r="AE660" i="1"/>
  <c r="AE661" i="1"/>
  <c r="AE662" i="1"/>
  <c r="AE663" i="1"/>
  <c r="AE664" i="1"/>
  <c r="AE665" i="1"/>
  <c r="AE666" i="1"/>
  <c r="AE667" i="1"/>
  <c r="AE668" i="1"/>
  <c r="AE669" i="1"/>
  <c r="AE670" i="1"/>
  <c r="AE671" i="1"/>
  <c r="AE672" i="1"/>
  <c r="AE673" i="1"/>
  <c r="AE674" i="1"/>
  <c r="AE675" i="1"/>
  <c r="AE676" i="1"/>
  <c r="AE677" i="1"/>
  <c r="AE678" i="1"/>
  <c r="AE679" i="1"/>
  <c r="AE680" i="1"/>
  <c r="AE681" i="1"/>
  <c r="AE682" i="1"/>
  <c r="AE683" i="1"/>
  <c r="AE684" i="1"/>
  <c r="AE685" i="1"/>
  <c r="AE686" i="1"/>
  <c r="AE687" i="1"/>
  <c r="AE688" i="1"/>
  <c r="AE689" i="1"/>
  <c r="AE690" i="1"/>
  <c r="AE691" i="1"/>
  <c r="AE692" i="1"/>
  <c r="AE693" i="1"/>
  <c r="AE694" i="1"/>
  <c r="AE695" i="1"/>
  <c r="AE696" i="1"/>
  <c r="AE697" i="1"/>
  <c r="AE698" i="1"/>
  <c r="AE699" i="1"/>
  <c r="AE700" i="1"/>
  <c r="AE701" i="1"/>
  <c r="AE702" i="1"/>
  <c r="AE703" i="1"/>
  <c r="AE704" i="1"/>
  <c r="AE705" i="1"/>
  <c r="AE706" i="1"/>
  <c r="AE707" i="1"/>
  <c r="AE708" i="1"/>
  <c r="AE709" i="1"/>
  <c r="AE710" i="1"/>
  <c r="AE711" i="1"/>
  <c r="AE712" i="1"/>
  <c r="AE713" i="1"/>
  <c r="AE714" i="1"/>
  <c r="AE715" i="1"/>
  <c r="AE716" i="1"/>
  <c r="AE717" i="1"/>
  <c r="AE718" i="1"/>
  <c r="AE719" i="1"/>
  <c r="AE720" i="1"/>
  <c r="AE721" i="1"/>
  <c r="AE722" i="1"/>
  <c r="AE723" i="1"/>
  <c r="AE724" i="1"/>
  <c r="AE725" i="1"/>
  <c r="AE726" i="1"/>
  <c r="AE727" i="1"/>
  <c r="AE728" i="1"/>
  <c r="AE729" i="1"/>
  <c r="AE730" i="1"/>
  <c r="AE731" i="1"/>
  <c r="AE732" i="1"/>
  <c r="AE733" i="1"/>
  <c r="AE734" i="1"/>
  <c r="AE735" i="1"/>
  <c r="AE736" i="1"/>
  <c r="AE737" i="1"/>
  <c r="AE738" i="1"/>
  <c r="AE739" i="1"/>
  <c r="AE740" i="1"/>
  <c r="AE741" i="1"/>
  <c r="AE742" i="1"/>
  <c r="AE743" i="1"/>
  <c r="AE744" i="1"/>
  <c r="AE745" i="1"/>
  <c r="AE746" i="1"/>
  <c r="AE747" i="1"/>
  <c r="AE748" i="1"/>
  <c r="AE749" i="1"/>
  <c r="AE750" i="1"/>
  <c r="AE751" i="1"/>
  <c r="AE752" i="1"/>
  <c r="AE753" i="1"/>
  <c r="AE754" i="1"/>
  <c r="AE755" i="1"/>
  <c r="AE756" i="1"/>
  <c r="AE757" i="1"/>
  <c r="AE758" i="1"/>
  <c r="AE759" i="1"/>
  <c r="AE760" i="1"/>
  <c r="AE761" i="1"/>
  <c r="AE762" i="1"/>
  <c r="AE763" i="1"/>
  <c r="AE764" i="1"/>
  <c r="AE765" i="1"/>
  <c r="AE766" i="1"/>
  <c r="AE767" i="1"/>
  <c r="AE768" i="1"/>
  <c r="AE769" i="1"/>
  <c r="AE770" i="1"/>
  <c r="AE771" i="1"/>
  <c r="AE772" i="1"/>
  <c r="AE773" i="1"/>
  <c r="AE774" i="1"/>
  <c r="AE775" i="1"/>
  <c r="AE776" i="1"/>
  <c r="AE777" i="1"/>
  <c r="AE778" i="1"/>
  <c r="AE779" i="1"/>
  <c r="AE780" i="1"/>
  <c r="AE781" i="1"/>
  <c r="AE782" i="1"/>
  <c r="AE783" i="1"/>
  <c r="AE784" i="1"/>
  <c r="AE785" i="1"/>
  <c r="AE786" i="1"/>
  <c r="AE787" i="1"/>
  <c r="AE788" i="1"/>
  <c r="AE789" i="1"/>
  <c r="AE790" i="1"/>
  <c r="AE791" i="1"/>
  <c r="AE792" i="1"/>
  <c r="AE793" i="1"/>
  <c r="AE794" i="1"/>
  <c r="AE795" i="1"/>
  <c r="AE796" i="1"/>
  <c r="AE797" i="1"/>
  <c r="AE798" i="1"/>
  <c r="AE799" i="1"/>
  <c r="AE800" i="1"/>
  <c r="AE801" i="1"/>
  <c r="AE802" i="1"/>
  <c r="AE803" i="1"/>
  <c r="AE804" i="1"/>
  <c r="AE805" i="1"/>
  <c r="AE806" i="1"/>
  <c r="AE807" i="1"/>
  <c r="AE808" i="1"/>
  <c r="AE809" i="1"/>
  <c r="AE810" i="1"/>
  <c r="AE811" i="1"/>
  <c r="AE812" i="1"/>
  <c r="AE813" i="1"/>
  <c r="AE814" i="1"/>
  <c r="AE815" i="1"/>
  <c r="AE816" i="1"/>
  <c r="AE817" i="1"/>
  <c r="AE818" i="1"/>
  <c r="AE819" i="1"/>
  <c r="AE820" i="1"/>
  <c r="AE821" i="1"/>
  <c r="AE822" i="1"/>
  <c r="AE823" i="1"/>
  <c r="AE824" i="1"/>
  <c r="AE825" i="1"/>
  <c r="AE826" i="1"/>
  <c r="AE827" i="1"/>
  <c r="AE828" i="1"/>
  <c r="AE829" i="1"/>
  <c r="AE830" i="1"/>
  <c r="AE831" i="1"/>
  <c r="AE832" i="1"/>
  <c r="AE833" i="1"/>
  <c r="AE834" i="1"/>
  <c r="AE835" i="1"/>
  <c r="AE836" i="1"/>
  <c r="AE837" i="1"/>
  <c r="AE838" i="1"/>
  <c r="AE839" i="1"/>
  <c r="AE840" i="1"/>
  <c r="AE841" i="1"/>
  <c r="AE842" i="1"/>
  <c r="AE843" i="1"/>
  <c r="AE844" i="1"/>
  <c r="AE845" i="1"/>
  <c r="AE846" i="1"/>
  <c r="AE847" i="1"/>
  <c r="AE848" i="1"/>
  <c r="AE849" i="1"/>
  <c r="AE850" i="1"/>
  <c r="AE851" i="1"/>
  <c r="AE852" i="1"/>
  <c r="AE853" i="1"/>
  <c r="AE854" i="1"/>
  <c r="AE855" i="1"/>
  <c r="AE856" i="1"/>
  <c r="AE857" i="1"/>
  <c r="AE858" i="1"/>
  <c r="AE859" i="1"/>
  <c r="AE860" i="1"/>
  <c r="AE861" i="1"/>
  <c r="AE862" i="1"/>
  <c r="AE863" i="1"/>
  <c r="AE864" i="1"/>
  <c r="AE865" i="1"/>
  <c r="AE866" i="1"/>
  <c r="AE867" i="1"/>
  <c r="AE868" i="1"/>
  <c r="AE869" i="1"/>
  <c r="AE870" i="1"/>
  <c r="AE871" i="1"/>
  <c r="AE872" i="1"/>
  <c r="AE873" i="1"/>
  <c r="AE874" i="1"/>
  <c r="AE875" i="1"/>
  <c r="AE876" i="1"/>
  <c r="AE877" i="1"/>
  <c r="AE878" i="1"/>
  <c r="AE879" i="1"/>
  <c r="AE880" i="1"/>
  <c r="AE881" i="1"/>
  <c r="AE882" i="1"/>
  <c r="AE883" i="1"/>
  <c r="AE884" i="1"/>
  <c r="AE885" i="1"/>
  <c r="AE886" i="1"/>
  <c r="AE887" i="1"/>
  <c r="AE888" i="1"/>
  <c r="AE889" i="1"/>
  <c r="AE890" i="1"/>
  <c r="AE891" i="1"/>
  <c r="AE892" i="1"/>
  <c r="AE893" i="1"/>
  <c r="AE894" i="1"/>
  <c r="AE895" i="1"/>
  <c r="AE896" i="1"/>
  <c r="AE897" i="1"/>
  <c r="AE898" i="1"/>
  <c r="AE899" i="1"/>
  <c r="AE900" i="1"/>
  <c r="AE901" i="1"/>
  <c r="AE902" i="1"/>
  <c r="AE903" i="1"/>
  <c r="AE904" i="1"/>
  <c r="AE905" i="1"/>
  <c r="AE906" i="1"/>
  <c r="AE907" i="1"/>
  <c r="AE908" i="1"/>
  <c r="AE909" i="1"/>
  <c r="AE910" i="1"/>
  <c r="AE911" i="1"/>
  <c r="AE912" i="1"/>
  <c r="AE913" i="1"/>
  <c r="AE914" i="1"/>
  <c r="AE915" i="1"/>
  <c r="AE916" i="1"/>
  <c r="AE917" i="1"/>
  <c r="AE918" i="1"/>
  <c r="AE919" i="1"/>
  <c r="AE920" i="1"/>
  <c r="AE921" i="1"/>
  <c r="AE922" i="1"/>
  <c r="AE923" i="1"/>
  <c r="AE924" i="1"/>
  <c r="AE925" i="1"/>
  <c r="AE926" i="1"/>
  <c r="AE927" i="1"/>
  <c r="AE928" i="1"/>
  <c r="AE929" i="1"/>
  <c r="AE930" i="1"/>
  <c r="AE931" i="1"/>
  <c r="AE932" i="1"/>
  <c r="AE933" i="1"/>
  <c r="AE934" i="1"/>
  <c r="AE935" i="1"/>
  <c r="AE936" i="1"/>
  <c r="AE937" i="1"/>
  <c r="AE938" i="1"/>
  <c r="AE939" i="1"/>
  <c r="AE940" i="1"/>
  <c r="AE941" i="1"/>
  <c r="AE942" i="1"/>
  <c r="AE943" i="1"/>
  <c r="AE944" i="1"/>
  <c r="AE945" i="1"/>
  <c r="AE946" i="1"/>
  <c r="AE947" i="1"/>
  <c r="AE948" i="1"/>
  <c r="AE949" i="1"/>
  <c r="AE950" i="1"/>
  <c r="AE951" i="1"/>
  <c r="AE952" i="1"/>
  <c r="AE953" i="1"/>
  <c r="AE954" i="1"/>
  <c r="AE955" i="1"/>
  <c r="AE956" i="1"/>
  <c r="AE957" i="1"/>
  <c r="AE958" i="1"/>
  <c r="AE959" i="1"/>
  <c r="AE960" i="1"/>
  <c r="AE961" i="1"/>
  <c r="AE962" i="1"/>
  <c r="AE963" i="1"/>
  <c r="AE964" i="1"/>
  <c r="AE965" i="1"/>
  <c r="AE966" i="1"/>
  <c r="AE967" i="1"/>
  <c r="AE968" i="1"/>
  <c r="AE969" i="1"/>
  <c r="AE970" i="1"/>
  <c r="AE971" i="1"/>
  <c r="AE972" i="1"/>
  <c r="AE973" i="1"/>
  <c r="AE974" i="1"/>
  <c r="AE975" i="1"/>
  <c r="AE983" i="1"/>
  <c r="AE984" i="1"/>
  <c r="AE985" i="1"/>
  <c r="AE986" i="1"/>
  <c r="AE6" i="1"/>
  <c r="AZ12" i="1" s="1"/>
  <c r="BA12" i="1" s="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Y12" i="1" s="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AD725" i="1"/>
  <c r="AD726" i="1"/>
  <c r="AD727" i="1"/>
  <c r="AD728" i="1"/>
  <c r="AD729" i="1"/>
  <c r="AD730" i="1"/>
  <c r="AD731" i="1"/>
  <c r="AD732" i="1"/>
  <c r="AD733" i="1"/>
  <c r="AD734" i="1"/>
  <c r="AD735" i="1"/>
  <c r="AD736" i="1"/>
  <c r="AD737" i="1"/>
  <c r="AD738" i="1"/>
  <c r="AD739" i="1"/>
  <c r="AD740" i="1"/>
  <c r="AD741" i="1"/>
  <c r="AD742" i="1"/>
  <c r="AD743" i="1"/>
  <c r="AD744" i="1"/>
  <c r="AD745" i="1"/>
  <c r="AD746" i="1"/>
  <c r="AD747" i="1"/>
  <c r="AD748" i="1"/>
  <c r="AD749" i="1"/>
  <c r="AD750" i="1"/>
  <c r="AD751" i="1"/>
  <c r="AD752" i="1"/>
  <c r="AD753" i="1"/>
  <c r="AD754" i="1"/>
  <c r="AD755" i="1"/>
  <c r="AD756" i="1"/>
  <c r="AD757" i="1"/>
  <c r="AD758" i="1"/>
  <c r="AD759" i="1"/>
  <c r="AD760" i="1"/>
  <c r="AD761" i="1"/>
  <c r="AD762" i="1"/>
  <c r="AD763" i="1"/>
  <c r="AD764" i="1"/>
  <c r="AD765" i="1"/>
  <c r="AD766" i="1"/>
  <c r="AD767" i="1"/>
  <c r="AD768" i="1"/>
  <c r="AD769" i="1"/>
  <c r="AD770" i="1"/>
  <c r="AD771" i="1"/>
  <c r="AD772" i="1"/>
  <c r="AD773" i="1"/>
  <c r="AD774" i="1"/>
  <c r="AD775" i="1"/>
  <c r="AD776" i="1"/>
  <c r="AD777" i="1"/>
  <c r="AD778" i="1"/>
  <c r="AD779" i="1"/>
  <c r="AD780" i="1"/>
  <c r="AD781" i="1"/>
  <c r="AD782" i="1"/>
  <c r="AD783" i="1"/>
  <c r="AD784" i="1"/>
  <c r="AD785" i="1"/>
  <c r="AD786" i="1"/>
  <c r="AD787" i="1"/>
  <c r="AD788" i="1"/>
  <c r="AD789" i="1"/>
  <c r="AD790" i="1"/>
  <c r="AD791" i="1"/>
  <c r="AD792" i="1"/>
  <c r="AD793" i="1"/>
  <c r="AD794" i="1"/>
  <c r="AD795" i="1"/>
  <c r="AD796" i="1"/>
  <c r="AD797" i="1"/>
  <c r="AD798" i="1"/>
  <c r="AD799" i="1"/>
  <c r="AD800" i="1"/>
  <c r="AD801" i="1"/>
  <c r="AD802" i="1"/>
  <c r="AD803" i="1"/>
  <c r="AD804" i="1"/>
  <c r="AD805" i="1"/>
  <c r="AD806" i="1"/>
  <c r="AD807" i="1"/>
  <c r="AD808" i="1"/>
  <c r="AD809" i="1"/>
  <c r="AD810" i="1"/>
  <c r="AD811" i="1"/>
  <c r="AD812" i="1"/>
  <c r="AD813" i="1"/>
  <c r="AD814" i="1"/>
  <c r="AD815" i="1"/>
  <c r="AD816" i="1"/>
  <c r="AD817" i="1"/>
  <c r="AD818" i="1"/>
  <c r="AD819" i="1"/>
  <c r="AD820" i="1"/>
  <c r="AD821" i="1"/>
  <c r="AD822" i="1"/>
  <c r="AD823" i="1"/>
  <c r="AD824" i="1"/>
  <c r="AD825" i="1"/>
  <c r="AD826" i="1"/>
  <c r="AD827" i="1"/>
  <c r="AD828" i="1"/>
  <c r="AD829" i="1"/>
  <c r="AD830" i="1"/>
  <c r="AD831" i="1"/>
  <c r="AD832" i="1"/>
  <c r="AD833" i="1"/>
  <c r="AD834" i="1"/>
  <c r="AD835" i="1"/>
  <c r="AD836" i="1"/>
  <c r="AD837" i="1"/>
  <c r="AD838" i="1"/>
  <c r="AD839" i="1"/>
  <c r="AD840" i="1"/>
  <c r="AD841" i="1"/>
  <c r="AD842" i="1"/>
  <c r="AD843" i="1"/>
  <c r="AD844" i="1"/>
  <c r="AD845" i="1"/>
  <c r="AD846" i="1"/>
  <c r="AD847" i="1"/>
  <c r="AD848" i="1"/>
  <c r="AD849" i="1"/>
  <c r="AD850" i="1"/>
  <c r="AD851" i="1"/>
  <c r="AD852" i="1"/>
  <c r="AD853" i="1"/>
  <c r="AD854" i="1"/>
  <c r="AD855" i="1"/>
  <c r="AD856" i="1"/>
  <c r="AD857" i="1"/>
  <c r="AD858" i="1"/>
  <c r="AD859" i="1"/>
  <c r="AD860" i="1"/>
  <c r="AD861" i="1"/>
  <c r="AD862" i="1"/>
  <c r="AD863" i="1"/>
  <c r="AD864" i="1"/>
  <c r="AD865" i="1"/>
  <c r="AD866" i="1"/>
  <c r="AD867" i="1"/>
  <c r="AD868" i="1"/>
  <c r="AD869" i="1"/>
  <c r="AD870" i="1"/>
  <c r="AD871" i="1"/>
  <c r="AD872" i="1"/>
  <c r="AD873" i="1"/>
  <c r="AD874" i="1"/>
  <c r="AD875" i="1"/>
  <c r="AD876" i="1"/>
  <c r="AD877" i="1"/>
  <c r="AD878" i="1"/>
  <c r="AD879" i="1"/>
  <c r="AD880" i="1"/>
  <c r="AD881" i="1"/>
  <c r="AD882" i="1"/>
  <c r="AD883" i="1"/>
  <c r="AD884" i="1"/>
  <c r="AD885" i="1"/>
  <c r="AD886" i="1"/>
  <c r="AD887" i="1"/>
  <c r="AD888" i="1"/>
  <c r="AD889" i="1"/>
  <c r="AD890" i="1"/>
  <c r="AD891" i="1"/>
  <c r="AD892" i="1"/>
  <c r="AD893" i="1"/>
  <c r="AD894" i="1"/>
  <c r="AD895" i="1"/>
  <c r="AD896" i="1"/>
  <c r="AD897" i="1"/>
  <c r="AD898" i="1"/>
  <c r="AD899" i="1"/>
  <c r="AD900" i="1"/>
  <c r="AD901" i="1"/>
  <c r="AD902" i="1"/>
  <c r="AD903" i="1"/>
  <c r="AD904" i="1"/>
  <c r="AD905" i="1"/>
  <c r="AD906" i="1"/>
  <c r="AD907" i="1"/>
  <c r="AD908" i="1"/>
  <c r="AD909" i="1"/>
  <c r="AD910" i="1"/>
  <c r="AD911" i="1"/>
  <c r="AD912" i="1"/>
  <c r="AD913" i="1"/>
  <c r="AD914" i="1"/>
  <c r="AD915" i="1"/>
  <c r="AD916" i="1"/>
  <c r="AD917" i="1"/>
  <c r="AD918" i="1"/>
  <c r="AD919" i="1"/>
  <c r="AD920" i="1"/>
  <c r="AD921" i="1"/>
  <c r="AD922" i="1"/>
  <c r="AD923" i="1"/>
  <c r="AD924" i="1"/>
  <c r="AD925" i="1"/>
  <c r="AD926" i="1"/>
  <c r="AD927" i="1"/>
  <c r="AD928" i="1"/>
  <c r="AD929" i="1"/>
  <c r="AD930" i="1"/>
  <c r="AD931" i="1"/>
  <c r="AD932" i="1"/>
  <c r="AD933" i="1"/>
  <c r="AD934" i="1"/>
  <c r="AD935" i="1"/>
  <c r="AD936" i="1"/>
  <c r="AD937" i="1"/>
  <c r="AD938" i="1"/>
  <c r="AD939" i="1"/>
  <c r="AD940" i="1"/>
  <c r="AD941" i="1"/>
  <c r="AD942" i="1"/>
  <c r="AD943" i="1"/>
  <c r="AD944" i="1"/>
  <c r="AD945" i="1"/>
  <c r="AD946" i="1"/>
  <c r="AD947" i="1"/>
  <c r="AD948" i="1"/>
  <c r="AD949" i="1"/>
  <c r="AD950" i="1"/>
  <c r="AD951" i="1"/>
  <c r="AD952" i="1"/>
  <c r="AD953" i="1"/>
  <c r="AD954" i="1"/>
  <c r="AD955" i="1"/>
  <c r="AD956" i="1"/>
  <c r="AD957" i="1"/>
  <c r="AD958" i="1"/>
  <c r="AD959" i="1"/>
  <c r="AD960" i="1"/>
  <c r="AD961" i="1"/>
  <c r="AD962" i="1"/>
  <c r="AD963" i="1"/>
  <c r="AD964" i="1"/>
  <c r="AD965" i="1"/>
  <c r="AD966" i="1"/>
  <c r="AD967" i="1"/>
  <c r="AD968" i="1"/>
  <c r="AD969" i="1"/>
  <c r="AD970" i="1"/>
  <c r="AD971" i="1"/>
  <c r="AD972" i="1"/>
  <c r="AD973" i="1"/>
  <c r="AD974" i="1"/>
  <c r="AD975" i="1"/>
  <c r="AD983" i="1"/>
  <c r="AD984" i="1"/>
  <c r="AD985" i="1"/>
  <c r="AD986" i="1"/>
  <c r="V7" i="1" l="1"/>
  <c r="W7" i="1"/>
  <c r="V8" i="1"/>
  <c r="W8" i="1"/>
  <c r="V9" i="1"/>
  <c r="W9" i="1"/>
  <c r="V10" i="1"/>
  <c r="W10" i="1"/>
  <c r="V11" i="1"/>
  <c r="W11" i="1"/>
  <c r="V12" i="1"/>
  <c r="W12" i="1"/>
  <c r="V13" i="1"/>
  <c r="W13" i="1"/>
  <c r="V14" i="1"/>
  <c r="W14" i="1"/>
  <c r="V15" i="1"/>
  <c r="W15" i="1"/>
  <c r="V16" i="1"/>
  <c r="W16" i="1"/>
  <c r="V17" i="1"/>
  <c r="W17" i="1"/>
  <c r="V18" i="1"/>
  <c r="W18" i="1"/>
  <c r="V19" i="1"/>
  <c r="W19" i="1"/>
  <c r="V20" i="1"/>
  <c r="W20" i="1"/>
  <c r="V21" i="1"/>
  <c r="W21" i="1"/>
  <c r="V22" i="1"/>
  <c r="W22" i="1"/>
  <c r="V23" i="1"/>
  <c r="W23" i="1"/>
  <c r="V24" i="1"/>
  <c r="W24" i="1"/>
  <c r="V25" i="1"/>
  <c r="W25" i="1"/>
  <c r="V26" i="1"/>
  <c r="W26" i="1"/>
  <c r="V27" i="1"/>
  <c r="W27" i="1"/>
  <c r="V28" i="1"/>
  <c r="W28" i="1"/>
  <c r="V29" i="1"/>
  <c r="W29" i="1"/>
  <c r="V30" i="1"/>
  <c r="W30" i="1"/>
  <c r="V31" i="1"/>
  <c r="W31" i="1"/>
  <c r="V32" i="1"/>
  <c r="W32" i="1"/>
  <c r="V33" i="1"/>
  <c r="W33" i="1"/>
  <c r="V34" i="1"/>
  <c r="W34" i="1"/>
  <c r="V35" i="1"/>
  <c r="W35" i="1"/>
  <c r="V36" i="1"/>
  <c r="W36" i="1"/>
  <c r="V37" i="1"/>
  <c r="W37" i="1"/>
  <c r="V38" i="1"/>
  <c r="W38" i="1"/>
  <c r="V39" i="1"/>
  <c r="W39" i="1"/>
  <c r="V40" i="1"/>
  <c r="W40" i="1"/>
  <c r="V41" i="1"/>
  <c r="W41" i="1"/>
  <c r="V42" i="1"/>
  <c r="W42" i="1"/>
  <c r="V43" i="1"/>
  <c r="W43" i="1"/>
  <c r="V44" i="1"/>
  <c r="W44" i="1"/>
  <c r="V45" i="1"/>
  <c r="W45" i="1"/>
  <c r="V46" i="1"/>
  <c r="W46" i="1"/>
  <c r="V47" i="1"/>
  <c r="W47" i="1"/>
  <c r="V48" i="1"/>
  <c r="W48" i="1"/>
  <c r="V49" i="1"/>
  <c r="W49" i="1"/>
  <c r="V50" i="1"/>
  <c r="W50" i="1"/>
  <c r="V51" i="1"/>
  <c r="W51" i="1"/>
  <c r="V52" i="1"/>
  <c r="W52" i="1"/>
  <c r="V53" i="1"/>
  <c r="W53" i="1"/>
  <c r="V54" i="1"/>
  <c r="W54" i="1"/>
  <c r="V55" i="1"/>
  <c r="W55" i="1"/>
  <c r="V56" i="1"/>
  <c r="W56" i="1"/>
  <c r="V57" i="1"/>
  <c r="W57" i="1"/>
  <c r="V58" i="1"/>
  <c r="W58" i="1"/>
  <c r="V59" i="1"/>
  <c r="W59" i="1"/>
  <c r="V60" i="1"/>
  <c r="W60" i="1"/>
  <c r="V61" i="1"/>
  <c r="W61" i="1"/>
  <c r="V62" i="1"/>
  <c r="W62" i="1"/>
  <c r="V63" i="1"/>
  <c r="W63" i="1"/>
  <c r="V64" i="1"/>
  <c r="W64" i="1"/>
  <c r="V65" i="1"/>
  <c r="W65" i="1"/>
  <c r="V66" i="1"/>
  <c r="W66" i="1"/>
  <c r="V67" i="1"/>
  <c r="W67" i="1"/>
  <c r="V68" i="1"/>
  <c r="W68" i="1"/>
  <c r="V69" i="1"/>
  <c r="W69" i="1"/>
  <c r="V70" i="1"/>
  <c r="W70" i="1"/>
  <c r="V71" i="1"/>
  <c r="W71" i="1"/>
  <c r="V72" i="1"/>
  <c r="W72" i="1"/>
  <c r="V73" i="1"/>
  <c r="W73" i="1"/>
  <c r="V74" i="1"/>
  <c r="W74" i="1"/>
  <c r="V75" i="1"/>
  <c r="W75" i="1"/>
  <c r="V76" i="1"/>
  <c r="W76" i="1"/>
  <c r="V77" i="1"/>
  <c r="W77" i="1"/>
  <c r="V78" i="1"/>
  <c r="W78" i="1"/>
  <c r="V79" i="1"/>
  <c r="W79" i="1"/>
  <c r="V80" i="1"/>
  <c r="W80" i="1"/>
  <c r="V81" i="1"/>
  <c r="W81" i="1"/>
  <c r="V82" i="1"/>
  <c r="W82" i="1"/>
  <c r="V83" i="1"/>
  <c r="W83" i="1"/>
  <c r="V84" i="1"/>
  <c r="W84" i="1"/>
  <c r="V85" i="1"/>
  <c r="W85" i="1"/>
  <c r="V86" i="1"/>
  <c r="W86" i="1"/>
  <c r="V87" i="1"/>
  <c r="W87" i="1"/>
  <c r="V88" i="1"/>
  <c r="W88" i="1"/>
  <c r="V89" i="1"/>
  <c r="W89" i="1"/>
  <c r="V90" i="1"/>
  <c r="W90" i="1"/>
  <c r="V91" i="1"/>
  <c r="W91" i="1"/>
  <c r="V92" i="1"/>
  <c r="W92" i="1"/>
  <c r="V93" i="1"/>
  <c r="W93" i="1"/>
  <c r="V94" i="1"/>
  <c r="W94" i="1"/>
  <c r="V95" i="1"/>
  <c r="W95" i="1"/>
  <c r="V96" i="1"/>
  <c r="W96" i="1"/>
  <c r="V97" i="1"/>
  <c r="W97" i="1"/>
  <c r="V98" i="1"/>
  <c r="W98" i="1"/>
  <c r="V99" i="1"/>
  <c r="W99" i="1"/>
  <c r="V100" i="1"/>
  <c r="W100" i="1"/>
  <c r="V101" i="1"/>
  <c r="W101" i="1"/>
  <c r="V102" i="1"/>
  <c r="W102" i="1"/>
  <c r="V103" i="1"/>
  <c r="W103" i="1"/>
  <c r="V104" i="1"/>
  <c r="W104" i="1"/>
  <c r="V105" i="1"/>
  <c r="W105" i="1"/>
  <c r="V106" i="1"/>
  <c r="W106" i="1"/>
  <c r="V107" i="1"/>
  <c r="W107" i="1"/>
  <c r="V108" i="1"/>
  <c r="W108" i="1"/>
  <c r="V109" i="1"/>
  <c r="W109" i="1"/>
  <c r="V110" i="1"/>
  <c r="W110" i="1"/>
  <c r="V111" i="1"/>
  <c r="W111" i="1"/>
  <c r="V112" i="1"/>
  <c r="W112" i="1"/>
  <c r="V113" i="1"/>
  <c r="W113" i="1"/>
  <c r="V114" i="1"/>
  <c r="W114" i="1"/>
  <c r="V115" i="1"/>
  <c r="W115" i="1"/>
  <c r="V116" i="1"/>
  <c r="W116" i="1"/>
  <c r="V117" i="1"/>
  <c r="W117" i="1"/>
  <c r="V118" i="1"/>
  <c r="W118" i="1"/>
  <c r="V119" i="1"/>
  <c r="W119" i="1"/>
  <c r="V120" i="1"/>
  <c r="W120" i="1"/>
  <c r="V121" i="1"/>
  <c r="W121" i="1"/>
  <c r="V122" i="1"/>
  <c r="W122" i="1"/>
  <c r="V123" i="1"/>
  <c r="W123" i="1"/>
  <c r="V124" i="1"/>
  <c r="W124" i="1"/>
  <c r="V125" i="1"/>
  <c r="W125" i="1"/>
  <c r="V126" i="1"/>
  <c r="W126" i="1"/>
  <c r="V127" i="1"/>
  <c r="W127" i="1"/>
  <c r="V128" i="1"/>
  <c r="W128" i="1"/>
  <c r="V129" i="1"/>
  <c r="W129" i="1"/>
  <c r="V130" i="1"/>
  <c r="W130" i="1"/>
  <c r="V131" i="1"/>
  <c r="W131" i="1"/>
  <c r="V132" i="1"/>
  <c r="W132" i="1"/>
  <c r="V133" i="1"/>
  <c r="W133" i="1"/>
  <c r="V134" i="1"/>
  <c r="W134" i="1"/>
  <c r="V135" i="1"/>
  <c r="W135" i="1"/>
  <c r="V136" i="1"/>
  <c r="W136" i="1"/>
  <c r="V137" i="1"/>
  <c r="W137" i="1"/>
  <c r="V138" i="1"/>
  <c r="W138" i="1"/>
  <c r="V139" i="1"/>
  <c r="W139" i="1"/>
  <c r="V140" i="1"/>
  <c r="W140" i="1"/>
  <c r="V141" i="1"/>
  <c r="W141" i="1"/>
  <c r="V142" i="1"/>
  <c r="W142" i="1"/>
  <c r="V143" i="1"/>
  <c r="W143" i="1"/>
  <c r="V144" i="1"/>
  <c r="W144" i="1"/>
  <c r="V145" i="1"/>
  <c r="W145" i="1"/>
  <c r="V146" i="1"/>
  <c r="W146" i="1"/>
  <c r="V147" i="1"/>
  <c r="W147" i="1"/>
  <c r="V148" i="1"/>
  <c r="W148" i="1"/>
  <c r="V149" i="1"/>
  <c r="W149" i="1"/>
  <c r="V150" i="1"/>
  <c r="W150" i="1"/>
  <c r="V151" i="1"/>
  <c r="W151" i="1"/>
  <c r="V152" i="1"/>
  <c r="W152" i="1"/>
  <c r="V153" i="1"/>
  <c r="W153" i="1"/>
  <c r="V154" i="1"/>
  <c r="W154" i="1"/>
  <c r="V155" i="1"/>
  <c r="W155" i="1"/>
  <c r="V156" i="1"/>
  <c r="W156" i="1"/>
  <c r="V157" i="1"/>
  <c r="W157" i="1"/>
  <c r="V158" i="1"/>
  <c r="W158" i="1"/>
  <c r="V159" i="1"/>
  <c r="W159" i="1"/>
  <c r="V160" i="1"/>
  <c r="W160" i="1"/>
  <c r="V161" i="1"/>
  <c r="W161" i="1"/>
  <c r="V162" i="1"/>
  <c r="W162" i="1"/>
  <c r="V163" i="1"/>
  <c r="W163" i="1"/>
  <c r="V164" i="1"/>
  <c r="W164" i="1"/>
  <c r="V165" i="1"/>
  <c r="W165" i="1"/>
  <c r="V166" i="1"/>
  <c r="W166" i="1"/>
  <c r="V167" i="1"/>
  <c r="W167" i="1"/>
  <c r="V168" i="1"/>
  <c r="W168" i="1"/>
  <c r="V169" i="1"/>
  <c r="W169" i="1"/>
  <c r="V170" i="1"/>
  <c r="W170" i="1"/>
  <c r="V171" i="1"/>
  <c r="W171" i="1"/>
  <c r="V172" i="1"/>
  <c r="W172" i="1"/>
  <c r="V173" i="1"/>
  <c r="W173" i="1"/>
  <c r="V174" i="1"/>
  <c r="W174" i="1"/>
  <c r="V175" i="1"/>
  <c r="W175" i="1"/>
  <c r="V176" i="1"/>
  <c r="W176" i="1"/>
  <c r="V177" i="1"/>
  <c r="W177" i="1"/>
  <c r="V178" i="1"/>
  <c r="W178" i="1"/>
  <c r="V179" i="1"/>
  <c r="W179" i="1"/>
  <c r="V180" i="1"/>
  <c r="W180" i="1"/>
  <c r="V181" i="1"/>
  <c r="W181" i="1"/>
  <c r="V182" i="1"/>
  <c r="W182" i="1"/>
  <c r="V183" i="1"/>
  <c r="W183" i="1"/>
  <c r="V184" i="1"/>
  <c r="W184" i="1"/>
  <c r="V185" i="1"/>
  <c r="W185" i="1"/>
  <c r="V186" i="1"/>
  <c r="W186" i="1"/>
  <c r="V187" i="1"/>
  <c r="W187" i="1"/>
  <c r="V188" i="1"/>
  <c r="W188" i="1"/>
  <c r="V189" i="1"/>
  <c r="W189" i="1"/>
  <c r="V190" i="1"/>
  <c r="W190" i="1"/>
  <c r="V191" i="1"/>
  <c r="W191" i="1"/>
  <c r="V192" i="1"/>
  <c r="W192" i="1"/>
  <c r="V193" i="1"/>
  <c r="W193" i="1"/>
  <c r="V194" i="1"/>
  <c r="W194" i="1"/>
  <c r="V195" i="1"/>
  <c r="W195" i="1"/>
  <c r="V196" i="1"/>
  <c r="W196" i="1"/>
  <c r="V197" i="1"/>
  <c r="W197" i="1"/>
  <c r="V198" i="1"/>
  <c r="W198" i="1"/>
  <c r="V199" i="1"/>
  <c r="W199" i="1"/>
  <c r="V200" i="1"/>
  <c r="W200" i="1"/>
  <c r="V201" i="1"/>
  <c r="W201" i="1"/>
  <c r="V202" i="1"/>
  <c r="W202" i="1"/>
  <c r="V203" i="1"/>
  <c r="W203" i="1"/>
  <c r="V204" i="1"/>
  <c r="W204" i="1"/>
  <c r="V205" i="1"/>
  <c r="W205" i="1"/>
  <c r="V206" i="1"/>
  <c r="W206" i="1"/>
  <c r="V207" i="1"/>
  <c r="W207" i="1"/>
  <c r="V208" i="1"/>
  <c r="W208" i="1"/>
  <c r="V209" i="1"/>
  <c r="W209" i="1"/>
  <c r="V210" i="1"/>
  <c r="W210" i="1"/>
  <c r="V211" i="1"/>
  <c r="W211" i="1"/>
  <c r="V212" i="1"/>
  <c r="W212" i="1"/>
  <c r="V213" i="1"/>
  <c r="W213" i="1"/>
  <c r="V214" i="1"/>
  <c r="W214" i="1"/>
  <c r="V215" i="1"/>
  <c r="W215" i="1"/>
  <c r="V216" i="1"/>
  <c r="W216" i="1"/>
  <c r="V217" i="1"/>
  <c r="W217" i="1"/>
  <c r="V218" i="1"/>
  <c r="W218" i="1"/>
  <c r="V219" i="1"/>
  <c r="W219" i="1"/>
  <c r="V220" i="1"/>
  <c r="W220" i="1"/>
  <c r="V221" i="1"/>
  <c r="W221" i="1"/>
  <c r="V222" i="1"/>
  <c r="W222" i="1"/>
  <c r="V223" i="1"/>
  <c r="W223" i="1"/>
  <c r="V224" i="1"/>
  <c r="W224" i="1"/>
  <c r="V225" i="1"/>
  <c r="W225" i="1"/>
  <c r="V226" i="1"/>
  <c r="W226" i="1"/>
  <c r="V227" i="1"/>
  <c r="W227" i="1"/>
  <c r="V228" i="1"/>
  <c r="W228" i="1"/>
  <c r="V229" i="1"/>
  <c r="W229" i="1"/>
  <c r="V230" i="1"/>
  <c r="W230" i="1"/>
  <c r="V231" i="1"/>
  <c r="W231" i="1"/>
  <c r="V232" i="1"/>
  <c r="W232" i="1"/>
  <c r="V233" i="1"/>
  <c r="W233" i="1"/>
  <c r="V234" i="1"/>
  <c r="W234" i="1"/>
  <c r="V235" i="1"/>
  <c r="W235" i="1"/>
  <c r="V236" i="1"/>
  <c r="W236" i="1"/>
  <c r="V237" i="1"/>
  <c r="W237" i="1"/>
  <c r="V238" i="1"/>
  <c r="W238" i="1"/>
  <c r="V239" i="1"/>
  <c r="W239" i="1"/>
  <c r="V240" i="1"/>
  <c r="W240" i="1"/>
  <c r="V241" i="1"/>
  <c r="W241" i="1"/>
  <c r="V242" i="1"/>
  <c r="W242" i="1"/>
  <c r="V243" i="1"/>
  <c r="W243" i="1"/>
  <c r="V244" i="1"/>
  <c r="W244" i="1"/>
  <c r="V245" i="1"/>
  <c r="W245" i="1"/>
  <c r="V246" i="1"/>
  <c r="W246" i="1"/>
  <c r="V247" i="1"/>
  <c r="W247" i="1"/>
  <c r="V248" i="1"/>
  <c r="W248" i="1"/>
  <c r="V249" i="1"/>
  <c r="W249" i="1"/>
  <c r="V250" i="1"/>
  <c r="W250" i="1"/>
  <c r="V251" i="1"/>
  <c r="W251" i="1"/>
  <c r="V252" i="1"/>
  <c r="W252" i="1"/>
  <c r="V253" i="1"/>
  <c r="W253" i="1"/>
  <c r="V254" i="1"/>
  <c r="W254" i="1"/>
  <c r="V255" i="1"/>
  <c r="W255" i="1"/>
  <c r="V256" i="1"/>
  <c r="W256" i="1"/>
  <c r="V257" i="1"/>
  <c r="W257" i="1"/>
  <c r="V258" i="1"/>
  <c r="W258" i="1"/>
  <c r="V259" i="1"/>
  <c r="W259" i="1"/>
  <c r="V260" i="1"/>
  <c r="W260" i="1"/>
  <c r="V261" i="1"/>
  <c r="W261" i="1"/>
  <c r="V262" i="1"/>
  <c r="W262" i="1"/>
  <c r="V263" i="1"/>
  <c r="W263" i="1"/>
  <c r="V264" i="1"/>
  <c r="W264" i="1"/>
  <c r="V265" i="1"/>
  <c r="W265" i="1"/>
  <c r="V266" i="1"/>
  <c r="W266" i="1"/>
  <c r="V267" i="1"/>
  <c r="W267" i="1"/>
  <c r="V268" i="1"/>
  <c r="W268" i="1"/>
  <c r="V269" i="1"/>
  <c r="W269" i="1"/>
  <c r="V270" i="1"/>
  <c r="W270" i="1"/>
  <c r="V271" i="1"/>
  <c r="W271" i="1"/>
  <c r="V272" i="1"/>
  <c r="W272" i="1"/>
  <c r="V273" i="1"/>
  <c r="W273" i="1"/>
  <c r="V274" i="1"/>
  <c r="W274" i="1"/>
  <c r="V275" i="1"/>
  <c r="W275" i="1"/>
  <c r="V276" i="1"/>
  <c r="W276" i="1"/>
  <c r="V277" i="1"/>
  <c r="W277" i="1"/>
  <c r="V278" i="1"/>
  <c r="W278" i="1"/>
  <c r="V279" i="1"/>
  <c r="W279" i="1"/>
  <c r="V280" i="1"/>
  <c r="W280" i="1"/>
  <c r="V281" i="1"/>
  <c r="W281" i="1"/>
  <c r="V282" i="1"/>
  <c r="W282" i="1"/>
  <c r="V283" i="1"/>
  <c r="W283" i="1"/>
  <c r="V284" i="1"/>
  <c r="W284" i="1"/>
  <c r="V285" i="1"/>
  <c r="W285" i="1"/>
  <c r="V286" i="1"/>
  <c r="W286" i="1"/>
  <c r="V287" i="1"/>
  <c r="W287" i="1"/>
  <c r="V288" i="1"/>
  <c r="W288" i="1"/>
  <c r="V289" i="1"/>
  <c r="W289" i="1"/>
  <c r="V290" i="1"/>
  <c r="W290" i="1"/>
  <c r="V291" i="1"/>
  <c r="W291" i="1"/>
  <c r="V292" i="1"/>
  <c r="W292" i="1"/>
  <c r="V293" i="1"/>
  <c r="W293" i="1"/>
  <c r="V294" i="1"/>
  <c r="W294" i="1"/>
  <c r="V295" i="1"/>
  <c r="W295" i="1"/>
  <c r="V296" i="1"/>
  <c r="W296" i="1"/>
  <c r="V297" i="1"/>
  <c r="W297" i="1"/>
  <c r="V298" i="1"/>
  <c r="W298" i="1"/>
  <c r="V299" i="1"/>
  <c r="W299" i="1"/>
  <c r="V300" i="1"/>
  <c r="W300" i="1"/>
  <c r="V301" i="1"/>
  <c r="W301" i="1"/>
  <c r="V302" i="1"/>
  <c r="W302" i="1"/>
  <c r="V303" i="1"/>
  <c r="W303" i="1"/>
  <c r="V304" i="1"/>
  <c r="W304" i="1"/>
  <c r="V305" i="1"/>
  <c r="W305" i="1"/>
  <c r="V306" i="1"/>
  <c r="W306" i="1"/>
  <c r="V307" i="1"/>
  <c r="W307" i="1"/>
  <c r="V308" i="1"/>
  <c r="W308" i="1"/>
  <c r="V309" i="1"/>
  <c r="W309" i="1"/>
  <c r="V310" i="1"/>
  <c r="W310" i="1"/>
  <c r="V311" i="1"/>
  <c r="W311" i="1"/>
  <c r="V312" i="1"/>
  <c r="W312" i="1"/>
  <c r="V313" i="1"/>
  <c r="W313" i="1"/>
  <c r="V314" i="1"/>
  <c r="W314" i="1"/>
  <c r="V315" i="1"/>
  <c r="W315" i="1"/>
  <c r="V316" i="1"/>
  <c r="W316" i="1"/>
  <c r="V317" i="1"/>
  <c r="W317" i="1"/>
  <c r="V318" i="1"/>
  <c r="W318" i="1"/>
  <c r="V319" i="1"/>
  <c r="W319" i="1"/>
  <c r="V320" i="1"/>
  <c r="W320" i="1"/>
  <c r="V321" i="1"/>
  <c r="W321" i="1"/>
  <c r="V322" i="1"/>
  <c r="W322" i="1"/>
  <c r="V323" i="1"/>
  <c r="W323" i="1"/>
  <c r="V324" i="1"/>
  <c r="W324" i="1"/>
  <c r="V325" i="1"/>
  <c r="W325" i="1"/>
  <c r="V326" i="1"/>
  <c r="W326" i="1"/>
  <c r="V327" i="1"/>
  <c r="W327" i="1"/>
  <c r="V328" i="1"/>
  <c r="W328" i="1"/>
  <c r="V329" i="1"/>
  <c r="W329" i="1"/>
  <c r="V330" i="1"/>
  <c r="W330" i="1"/>
  <c r="V331" i="1"/>
  <c r="W331" i="1"/>
  <c r="V332" i="1"/>
  <c r="W332" i="1"/>
  <c r="V333" i="1"/>
  <c r="W333" i="1"/>
  <c r="V334" i="1"/>
  <c r="W334" i="1"/>
  <c r="V335" i="1"/>
  <c r="W335" i="1"/>
  <c r="V336" i="1"/>
  <c r="W336" i="1"/>
  <c r="V337" i="1"/>
  <c r="W337" i="1"/>
  <c r="V338" i="1"/>
  <c r="W338" i="1"/>
  <c r="V339" i="1"/>
  <c r="W339" i="1"/>
  <c r="V340" i="1"/>
  <c r="W340" i="1"/>
  <c r="V341" i="1"/>
  <c r="W341" i="1"/>
  <c r="V342" i="1"/>
  <c r="W342" i="1"/>
  <c r="V343" i="1"/>
  <c r="W343" i="1"/>
  <c r="V344" i="1"/>
  <c r="W344" i="1"/>
  <c r="V345" i="1"/>
  <c r="W345" i="1"/>
  <c r="V346" i="1"/>
  <c r="W346" i="1"/>
  <c r="V347" i="1"/>
  <c r="W347" i="1"/>
  <c r="V348" i="1"/>
  <c r="W348" i="1"/>
  <c r="V349" i="1"/>
  <c r="W349" i="1"/>
  <c r="V350" i="1"/>
  <c r="W350" i="1"/>
  <c r="V351" i="1"/>
  <c r="W351" i="1"/>
  <c r="V352" i="1"/>
  <c r="W352" i="1"/>
  <c r="V353" i="1"/>
  <c r="W353" i="1"/>
  <c r="V354" i="1"/>
  <c r="W354" i="1"/>
  <c r="V355" i="1"/>
  <c r="W355" i="1"/>
  <c r="V356" i="1"/>
  <c r="W356" i="1"/>
  <c r="V357" i="1"/>
  <c r="W357" i="1"/>
  <c r="V358" i="1"/>
  <c r="W358" i="1"/>
  <c r="V359" i="1"/>
  <c r="W359" i="1"/>
  <c r="V360" i="1"/>
  <c r="W360" i="1"/>
  <c r="V361" i="1"/>
  <c r="W361" i="1"/>
  <c r="V362" i="1"/>
  <c r="W362" i="1"/>
  <c r="V363" i="1"/>
  <c r="W363" i="1"/>
  <c r="V364" i="1"/>
  <c r="W364" i="1"/>
  <c r="V365" i="1"/>
  <c r="W365" i="1"/>
  <c r="V366" i="1"/>
  <c r="W366" i="1"/>
  <c r="V367" i="1"/>
  <c r="W367" i="1"/>
  <c r="V368" i="1"/>
  <c r="W368" i="1"/>
  <c r="V369" i="1"/>
  <c r="W369" i="1"/>
  <c r="V370" i="1"/>
  <c r="W370" i="1"/>
  <c r="V371" i="1"/>
  <c r="W371" i="1"/>
  <c r="V372" i="1"/>
  <c r="W372" i="1"/>
  <c r="V373" i="1"/>
  <c r="W373" i="1"/>
  <c r="V374" i="1"/>
  <c r="W374" i="1"/>
  <c r="V375" i="1"/>
  <c r="W375" i="1"/>
  <c r="V376" i="1"/>
  <c r="W376" i="1"/>
  <c r="V377" i="1"/>
  <c r="W377" i="1"/>
  <c r="V378" i="1"/>
  <c r="W378" i="1"/>
  <c r="V379" i="1"/>
  <c r="W379" i="1"/>
  <c r="V380" i="1"/>
  <c r="W380" i="1"/>
  <c r="V381" i="1"/>
  <c r="W381" i="1"/>
  <c r="V382" i="1"/>
  <c r="W382" i="1"/>
  <c r="V383" i="1"/>
  <c r="W383" i="1"/>
  <c r="V384" i="1"/>
  <c r="W384" i="1"/>
  <c r="V385" i="1"/>
  <c r="W385" i="1"/>
  <c r="V386" i="1"/>
  <c r="W386" i="1"/>
  <c r="V387" i="1"/>
  <c r="W387" i="1"/>
  <c r="V388" i="1"/>
  <c r="W388" i="1"/>
  <c r="V389" i="1"/>
  <c r="W389" i="1"/>
  <c r="V390" i="1"/>
  <c r="W390" i="1"/>
  <c r="V391" i="1"/>
  <c r="W391" i="1"/>
  <c r="V392" i="1"/>
  <c r="W392" i="1"/>
  <c r="V393" i="1"/>
  <c r="W393" i="1"/>
  <c r="V394" i="1"/>
  <c r="W394" i="1"/>
  <c r="V395" i="1"/>
  <c r="W395" i="1"/>
  <c r="V396" i="1"/>
  <c r="W396" i="1"/>
  <c r="V397" i="1"/>
  <c r="W397" i="1"/>
  <c r="V398" i="1"/>
  <c r="W398" i="1"/>
  <c r="V399" i="1"/>
  <c r="W399" i="1"/>
  <c r="V400" i="1"/>
  <c r="W400" i="1"/>
  <c r="V401" i="1"/>
  <c r="W401" i="1"/>
  <c r="V402" i="1"/>
  <c r="W402" i="1"/>
  <c r="V403" i="1"/>
  <c r="W403" i="1"/>
  <c r="V404" i="1"/>
  <c r="W404" i="1"/>
  <c r="V405" i="1"/>
  <c r="W405" i="1"/>
  <c r="V406" i="1"/>
  <c r="W406" i="1"/>
  <c r="V407" i="1"/>
  <c r="W407" i="1"/>
  <c r="V408" i="1"/>
  <c r="W408" i="1"/>
  <c r="V409" i="1"/>
  <c r="W409" i="1"/>
  <c r="V410" i="1"/>
  <c r="W410" i="1"/>
  <c r="V411" i="1"/>
  <c r="W411" i="1"/>
  <c r="V412" i="1"/>
  <c r="W412" i="1"/>
  <c r="V413" i="1"/>
  <c r="W413" i="1"/>
  <c r="V414" i="1"/>
  <c r="W414" i="1"/>
  <c r="V415" i="1"/>
  <c r="W415" i="1"/>
  <c r="V416" i="1"/>
  <c r="W416" i="1"/>
  <c r="V417" i="1"/>
  <c r="W417" i="1"/>
  <c r="V418" i="1"/>
  <c r="W418" i="1"/>
  <c r="V419" i="1"/>
  <c r="W419" i="1"/>
  <c r="V420" i="1"/>
  <c r="W420" i="1"/>
  <c r="V421" i="1"/>
  <c r="W421" i="1"/>
  <c r="V422" i="1"/>
  <c r="W422" i="1"/>
  <c r="V423" i="1"/>
  <c r="W423" i="1"/>
  <c r="V424" i="1"/>
  <c r="W424" i="1"/>
  <c r="V425" i="1"/>
  <c r="W425" i="1"/>
  <c r="V426" i="1"/>
  <c r="W426" i="1"/>
  <c r="V427" i="1"/>
  <c r="W427" i="1"/>
  <c r="V428" i="1"/>
  <c r="W428" i="1"/>
  <c r="V429" i="1"/>
  <c r="W429" i="1"/>
  <c r="V430" i="1"/>
  <c r="W430" i="1"/>
  <c r="V431" i="1"/>
  <c r="W431" i="1"/>
  <c r="V432" i="1"/>
  <c r="W432" i="1"/>
  <c r="V433" i="1"/>
  <c r="W433" i="1"/>
  <c r="V434" i="1"/>
  <c r="W434" i="1"/>
  <c r="V435" i="1"/>
  <c r="W435" i="1"/>
  <c r="V436" i="1"/>
  <c r="W436" i="1"/>
  <c r="V437" i="1"/>
  <c r="W437" i="1"/>
  <c r="V438" i="1"/>
  <c r="W438" i="1"/>
  <c r="V439" i="1"/>
  <c r="W439" i="1"/>
  <c r="V440" i="1"/>
  <c r="W440" i="1"/>
  <c r="V441" i="1"/>
  <c r="W441" i="1"/>
  <c r="V442" i="1"/>
  <c r="W442" i="1"/>
  <c r="V443" i="1"/>
  <c r="W443" i="1"/>
  <c r="V444" i="1"/>
  <c r="W444" i="1"/>
  <c r="V445" i="1"/>
  <c r="W445" i="1"/>
  <c r="V446" i="1"/>
  <c r="W446" i="1"/>
  <c r="V447" i="1"/>
  <c r="W447" i="1"/>
  <c r="V448" i="1"/>
  <c r="W448" i="1"/>
  <c r="V449" i="1"/>
  <c r="W449" i="1"/>
  <c r="V450" i="1"/>
  <c r="W450" i="1"/>
  <c r="V451" i="1"/>
  <c r="W451" i="1"/>
  <c r="V452" i="1"/>
  <c r="W452" i="1"/>
  <c r="V453" i="1"/>
  <c r="W453" i="1"/>
  <c r="V454" i="1"/>
  <c r="W454" i="1"/>
  <c r="V455" i="1"/>
  <c r="W455" i="1"/>
  <c r="V456" i="1"/>
  <c r="W456" i="1"/>
  <c r="V457" i="1"/>
  <c r="W457" i="1"/>
  <c r="V458" i="1"/>
  <c r="W458" i="1"/>
  <c r="V459" i="1"/>
  <c r="W459" i="1"/>
  <c r="V460" i="1"/>
  <c r="W460" i="1"/>
  <c r="V461" i="1"/>
  <c r="W461" i="1"/>
  <c r="V462" i="1"/>
  <c r="W462" i="1"/>
  <c r="V463" i="1"/>
  <c r="W463" i="1"/>
  <c r="V464" i="1"/>
  <c r="W464" i="1"/>
  <c r="V465" i="1"/>
  <c r="W465" i="1"/>
  <c r="V466" i="1"/>
  <c r="W466" i="1"/>
  <c r="V467" i="1"/>
  <c r="W467" i="1"/>
  <c r="V468" i="1"/>
  <c r="W468" i="1"/>
  <c r="V469" i="1"/>
  <c r="W469" i="1"/>
  <c r="V470" i="1"/>
  <c r="W470" i="1"/>
  <c r="V471" i="1"/>
  <c r="W471" i="1"/>
  <c r="V472" i="1"/>
  <c r="W472" i="1"/>
  <c r="V473" i="1"/>
  <c r="W473" i="1"/>
  <c r="V474" i="1"/>
  <c r="W474" i="1"/>
  <c r="V475" i="1"/>
  <c r="W475" i="1"/>
  <c r="V476" i="1"/>
  <c r="W476" i="1"/>
  <c r="V477" i="1"/>
  <c r="W477" i="1"/>
  <c r="V478" i="1"/>
  <c r="W478" i="1"/>
  <c r="V479" i="1"/>
  <c r="W479" i="1"/>
  <c r="V480" i="1"/>
  <c r="W480" i="1"/>
  <c r="V481" i="1"/>
  <c r="W481" i="1"/>
  <c r="V482" i="1"/>
  <c r="W482" i="1"/>
  <c r="V483" i="1"/>
  <c r="W483" i="1"/>
  <c r="V484" i="1"/>
  <c r="W484" i="1"/>
  <c r="V485" i="1"/>
  <c r="W485" i="1"/>
  <c r="V486" i="1"/>
  <c r="W486" i="1"/>
  <c r="V487" i="1"/>
  <c r="W487" i="1"/>
  <c r="V488" i="1"/>
  <c r="W488" i="1"/>
  <c r="V489" i="1"/>
  <c r="W489" i="1"/>
  <c r="V490" i="1"/>
  <c r="W490" i="1"/>
  <c r="V491" i="1"/>
  <c r="W491" i="1"/>
  <c r="V492" i="1"/>
  <c r="W492" i="1"/>
  <c r="V493" i="1"/>
  <c r="W493" i="1"/>
  <c r="V494" i="1"/>
  <c r="W494" i="1"/>
  <c r="V495" i="1"/>
  <c r="W495" i="1"/>
  <c r="V496" i="1"/>
  <c r="W496" i="1"/>
  <c r="V497" i="1"/>
  <c r="W497" i="1"/>
  <c r="V498" i="1"/>
  <c r="W498" i="1"/>
  <c r="V499" i="1"/>
  <c r="W499" i="1"/>
  <c r="V500" i="1"/>
  <c r="W500" i="1"/>
  <c r="V501" i="1"/>
  <c r="W501" i="1"/>
  <c r="V502" i="1"/>
  <c r="W502" i="1"/>
  <c r="V503" i="1"/>
  <c r="W503" i="1"/>
  <c r="V504" i="1"/>
  <c r="W504" i="1"/>
  <c r="V505" i="1"/>
  <c r="W505" i="1"/>
  <c r="V506" i="1"/>
  <c r="W506" i="1"/>
  <c r="V507" i="1"/>
  <c r="W507" i="1"/>
  <c r="V508" i="1"/>
  <c r="W508" i="1"/>
  <c r="V509" i="1"/>
  <c r="W509" i="1"/>
  <c r="V510" i="1"/>
  <c r="W510" i="1"/>
  <c r="V511" i="1"/>
  <c r="W511" i="1"/>
  <c r="V512" i="1"/>
  <c r="W512" i="1"/>
  <c r="V513" i="1"/>
  <c r="W513" i="1"/>
  <c r="V514" i="1"/>
  <c r="W514" i="1"/>
  <c r="V515" i="1"/>
  <c r="W515" i="1"/>
  <c r="V516" i="1"/>
  <c r="W516" i="1"/>
  <c r="V517" i="1"/>
  <c r="W517" i="1"/>
  <c r="V518" i="1"/>
  <c r="W518" i="1"/>
  <c r="V519" i="1"/>
  <c r="W519" i="1"/>
  <c r="V520" i="1"/>
  <c r="W520" i="1"/>
  <c r="V521" i="1"/>
  <c r="W521" i="1"/>
  <c r="V522" i="1"/>
  <c r="W522" i="1"/>
  <c r="V523" i="1"/>
  <c r="W523" i="1"/>
  <c r="V524" i="1"/>
  <c r="W524" i="1"/>
  <c r="V525" i="1"/>
  <c r="W525" i="1"/>
  <c r="V526" i="1"/>
  <c r="W526" i="1"/>
  <c r="V527" i="1"/>
  <c r="W527" i="1"/>
  <c r="V528" i="1"/>
  <c r="W528" i="1"/>
  <c r="V529" i="1"/>
  <c r="W529" i="1"/>
  <c r="V530" i="1"/>
  <c r="W530" i="1"/>
  <c r="V531" i="1"/>
  <c r="W531" i="1"/>
  <c r="V532" i="1"/>
  <c r="W532" i="1"/>
  <c r="V533" i="1"/>
  <c r="W533" i="1"/>
  <c r="V534" i="1"/>
  <c r="W534" i="1"/>
  <c r="V535" i="1"/>
  <c r="W535" i="1"/>
  <c r="V536" i="1"/>
  <c r="W536" i="1"/>
  <c r="V537" i="1"/>
  <c r="W537" i="1"/>
  <c r="V538" i="1"/>
  <c r="W538" i="1"/>
  <c r="V539" i="1"/>
  <c r="W539" i="1"/>
  <c r="V540" i="1"/>
  <c r="W540" i="1"/>
  <c r="V541" i="1"/>
  <c r="W541" i="1"/>
  <c r="V542" i="1"/>
  <c r="W542" i="1"/>
  <c r="V543" i="1"/>
  <c r="W543" i="1"/>
  <c r="V544" i="1"/>
  <c r="W544" i="1"/>
  <c r="V545" i="1"/>
  <c r="W545" i="1"/>
  <c r="V546" i="1"/>
  <c r="W546" i="1"/>
  <c r="V547" i="1"/>
  <c r="W547" i="1"/>
  <c r="V548" i="1"/>
  <c r="W548" i="1"/>
  <c r="V549" i="1"/>
  <c r="W549" i="1"/>
  <c r="V550" i="1"/>
  <c r="W550" i="1"/>
  <c r="V551" i="1"/>
  <c r="W551" i="1"/>
  <c r="V552" i="1"/>
  <c r="W552" i="1"/>
  <c r="V553" i="1"/>
  <c r="W553" i="1"/>
  <c r="V554" i="1"/>
  <c r="W554" i="1"/>
  <c r="V555" i="1"/>
  <c r="W555" i="1"/>
  <c r="V556" i="1"/>
  <c r="W556" i="1"/>
  <c r="V557" i="1"/>
  <c r="W557" i="1"/>
  <c r="V558" i="1"/>
  <c r="W558" i="1"/>
  <c r="V559" i="1"/>
  <c r="W559" i="1"/>
  <c r="V560" i="1"/>
  <c r="W560" i="1"/>
  <c r="V561" i="1"/>
  <c r="W561" i="1"/>
  <c r="V562" i="1"/>
  <c r="W562" i="1"/>
  <c r="V563" i="1"/>
  <c r="W563" i="1"/>
  <c r="V564" i="1"/>
  <c r="W564" i="1"/>
  <c r="V565" i="1"/>
  <c r="W565" i="1"/>
  <c r="V566" i="1"/>
  <c r="W566" i="1"/>
  <c r="V567" i="1"/>
  <c r="W567" i="1"/>
  <c r="V568" i="1"/>
  <c r="W568" i="1"/>
  <c r="V569" i="1"/>
  <c r="W569" i="1"/>
  <c r="V570" i="1"/>
  <c r="W570" i="1"/>
  <c r="V571" i="1"/>
  <c r="W571" i="1"/>
  <c r="V572" i="1"/>
  <c r="W572" i="1"/>
  <c r="V573" i="1"/>
  <c r="W573" i="1"/>
  <c r="V574" i="1"/>
  <c r="W574" i="1"/>
  <c r="V575" i="1"/>
  <c r="W575" i="1"/>
  <c r="V576" i="1"/>
  <c r="W576" i="1"/>
  <c r="V577" i="1"/>
  <c r="W577" i="1"/>
  <c r="V578" i="1"/>
  <c r="W578" i="1"/>
  <c r="V579" i="1"/>
  <c r="W579" i="1"/>
  <c r="V580" i="1"/>
  <c r="W580" i="1"/>
  <c r="V581" i="1"/>
  <c r="W581" i="1"/>
  <c r="V582" i="1"/>
  <c r="W582" i="1"/>
  <c r="V583" i="1"/>
  <c r="W583" i="1"/>
  <c r="V584" i="1"/>
  <c r="W584" i="1"/>
  <c r="V585" i="1"/>
  <c r="W585" i="1"/>
  <c r="V586" i="1"/>
  <c r="W586" i="1"/>
  <c r="V587" i="1"/>
  <c r="W587" i="1"/>
  <c r="V588" i="1"/>
  <c r="W588" i="1"/>
  <c r="V589" i="1"/>
  <c r="W589" i="1"/>
  <c r="V590" i="1"/>
  <c r="W590" i="1"/>
  <c r="V591" i="1"/>
  <c r="W591" i="1"/>
  <c r="V592" i="1"/>
  <c r="W592" i="1"/>
  <c r="V593" i="1"/>
  <c r="W593" i="1"/>
  <c r="V594" i="1"/>
  <c r="W594" i="1"/>
  <c r="V595" i="1"/>
  <c r="W595" i="1"/>
  <c r="V596" i="1"/>
  <c r="W596" i="1"/>
  <c r="V597" i="1"/>
  <c r="W597" i="1"/>
  <c r="V598" i="1"/>
  <c r="W598" i="1"/>
  <c r="V599" i="1"/>
  <c r="W599" i="1"/>
  <c r="V600" i="1"/>
  <c r="W600" i="1"/>
  <c r="V601" i="1"/>
  <c r="W601" i="1"/>
  <c r="V602" i="1"/>
  <c r="W602" i="1"/>
  <c r="V603" i="1"/>
  <c r="W603" i="1"/>
  <c r="V604" i="1"/>
  <c r="W604" i="1"/>
  <c r="V605" i="1"/>
  <c r="W605" i="1"/>
  <c r="V606" i="1"/>
  <c r="W606" i="1"/>
  <c r="V607" i="1"/>
  <c r="W607" i="1"/>
  <c r="V608" i="1"/>
  <c r="W608" i="1"/>
  <c r="V609" i="1"/>
  <c r="W609" i="1"/>
  <c r="V610" i="1"/>
  <c r="W610" i="1"/>
  <c r="V611" i="1"/>
  <c r="W611" i="1"/>
  <c r="V612" i="1"/>
  <c r="W612" i="1"/>
  <c r="V613" i="1"/>
  <c r="W613" i="1"/>
  <c r="V614" i="1"/>
  <c r="W614" i="1"/>
  <c r="V615" i="1"/>
  <c r="W615" i="1"/>
  <c r="V616" i="1"/>
  <c r="W616" i="1"/>
  <c r="V617" i="1"/>
  <c r="W617" i="1"/>
  <c r="V618" i="1"/>
  <c r="W618" i="1"/>
  <c r="V619" i="1"/>
  <c r="W619" i="1"/>
  <c r="V620" i="1"/>
  <c r="W620" i="1"/>
  <c r="V621" i="1"/>
  <c r="W621" i="1"/>
  <c r="V622" i="1"/>
  <c r="W622" i="1"/>
  <c r="V623" i="1"/>
  <c r="W623" i="1"/>
  <c r="V624" i="1"/>
  <c r="W624" i="1"/>
  <c r="V625" i="1"/>
  <c r="W625" i="1"/>
  <c r="V626" i="1"/>
  <c r="W626" i="1"/>
  <c r="V627" i="1"/>
  <c r="W627" i="1"/>
  <c r="V628" i="1"/>
  <c r="W628" i="1"/>
  <c r="V629" i="1"/>
  <c r="W629" i="1"/>
  <c r="V630" i="1"/>
  <c r="W630" i="1"/>
  <c r="V631" i="1"/>
  <c r="W631" i="1"/>
  <c r="V632" i="1"/>
  <c r="W632" i="1"/>
  <c r="V633" i="1"/>
  <c r="W633" i="1"/>
  <c r="V634" i="1"/>
  <c r="W634" i="1"/>
  <c r="V635" i="1"/>
  <c r="W635" i="1"/>
  <c r="V636" i="1"/>
  <c r="W636" i="1"/>
  <c r="V637" i="1"/>
  <c r="W637" i="1"/>
  <c r="V638" i="1"/>
  <c r="W638" i="1"/>
  <c r="V639" i="1"/>
  <c r="W639" i="1"/>
  <c r="V640" i="1"/>
  <c r="W640" i="1"/>
  <c r="V641" i="1"/>
  <c r="W641" i="1"/>
  <c r="V642" i="1"/>
  <c r="W642" i="1"/>
  <c r="V643" i="1"/>
  <c r="W643" i="1"/>
  <c r="V644" i="1"/>
  <c r="W644" i="1"/>
  <c r="V645" i="1"/>
  <c r="W645" i="1"/>
  <c r="V646" i="1"/>
  <c r="W646" i="1"/>
  <c r="V647" i="1"/>
  <c r="W647" i="1"/>
  <c r="V648" i="1"/>
  <c r="W648" i="1"/>
  <c r="V649" i="1"/>
  <c r="W649" i="1"/>
  <c r="V650" i="1"/>
  <c r="W650" i="1"/>
  <c r="V651" i="1"/>
  <c r="W651" i="1"/>
  <c r="V652" i="1"/>
  <c r="W652" i="1"/>
  <c r="V653" i="1"/>
  <c r="W653" i="1"/>
  <c r="V654" i="1"/>
  <c r="W654" i="1"/>
  <c r="V655" i="1"/>
  <c r="W655" i="1"/>
  <c r="V656" i="1"/>
  <c r="W656" i="1"/>
  <c r="V657" i="1"/>
  <c r="W657" i="1"/>
  <c r="V658" i="1"/>
  <c r="W658" i="1"/>
  <c r="V659" i="1"/>
  <c r="W659" i="1"/>
  <c r="V660" i="1"/>
  <c r="W660" i="1"/>
  <c r="V661" i="1"/>
  <c r="W661" i="1"/>
  <c r="V662" i="1"/>
  <c r="W662" i="1"/>
  <c r="V663" i="1"/>
  <c r="W663" i="1"/>
  <c r="V664" i="1"/>
  <c r="W664" i="1"/>
  <c r="V665" i="1"/>
  <c r="W665" i="1"/>
  <c r="V666" i="1"/>
  <c r="W666" i="1"/>
  <c r="V667" i="1"/>
  <c r="W667" i="1"/>
  <c r="V668" i="1"/>
  <c r="W668" i="1"/>
  <c r="V669" i="1"/>
  <c r="W669" i="1"/>
  <c r="V670" i="1"/>
  <c r="W670" i="1"/>
  <c r="V671" i="1"/>
  <c r="W671" i="1"/>
  <c r="V672" i="1"/>
  <c r="W672" i="1"/>
  <c r="V673" i="1"/>
  <c r="W673" i="1"/>
  <c r="V674" i="1"/>
  <c r="W674" i="1"/>
  <c r="V675" i="1"/>
  <c r="W675" i="1"/>
  <c r="V676" i="1"/>
  <c r="W676" i="1"/>
  <c r="V677" i="1"/>
  <c r="W677" i="1"/>
  <c r="V678" i="1"/>
  <c r="W678" i="1"/>
  <c r="V679" i="1"/>
  <c r="W679" i="1"/>
  <c r="V680" i="1"/>
  <c r="W680" i="1"/>
  <c r="V681" i="1"/>
  <c r="W681" i="1"/>
  <c r="V682" i="1"/>
  <c r="W682" i="1"/>
  <c r="V683" i="1"/>
  <c r="W683" i="1"/>
  <c r="V684" i="1"/>
  <c r="W684" i="1"/>
  <c r="V685" i="1"/>
  <c r="W685" i="1"/>
  <c r="V686" i="1"/>
  <c r="W686" i="1"/>
  <c r="V687" i="1"/>
  <c r="W687" i="1"/>
  <c r="V688" i="1"/>
  <c r="W688" i="1"/>
  <c r="V689" i="1"/>
  <c r="W689" i="1"/>
  <c r="V690" i="1"/>
  <c r="W690" i="1"/>
  <c r="V691" i="1"/>
  <c r="W691" i="1"/>
  <c r="V692" i="1"/>
  <c r="W692" i="1"/>
  <c r="V693" i="1"/>
  <c r="W693" i="1"/>
  <c r="V694" i="1"/>
  <c r="W694" i="1"/>
  <c r="V695" i="1"/>
  <c r="W695" i="1"/>
  <c r="V696" i="1"/>
  <c r="W696" i="1"/>
  <c r="V697" i="1"/>
  <c r="W697" i="1"/>
  <c r="V698" i="1"/>
  <c r="W698" i="1"/>
  <c r="V699" i="1"/>
  <c r="W699" i="1"/>
  <c r="V700" i="1"/>
  <c r="W700" i="1"/>
  <c r="V701" i="1"/>
  <c r="W701" i="1"/>
  <c r="V702" i="1"/>
  <c r="W702" i="1"/>
  <c r="V703" i="1"/>
  <c r="W703" i="1"/>
  <c r="V704" i="1"/>
  <c r="W704" i="1"/>
  <c r="V705" i="1"/>
  <c r="W705" i="1"/>
  <c r="V706" i="1"/>
  <c r="W706" i="1"/>
  <c r="V707" i="1"/>
  <c r="W707" i="1"/>
  <c r="V708" i="1"/>
  <c r="W708" i="1"/>
  <c r="V709" i="1"/>
  <c r="W709" i="1"/>
  <c r="V710" i="1"/>
  <c r="W710" i="1"/>
  <c r="V711" i="1"/>
  <c r="W711" i="1"/>
  <c r="V712" i="1"/>
  <c r="W712" i="1"/>
  <c r="V713" i="1"/>
  <c r="W713" i="1"/>
  <c r="V714" i="1"/>
  <c r="W714" i="1"/>
  <c r="V715" i="1"/>
  <c r="W715" i="1"/>
  <c r="V716" i="1"/>
  <c r="W716" i="1"/>
  <c r="V717" i="1"/>
  <c r="W717" i="1"/>
  <c r="V718" i="1"/>
  <c r="W718" i="1"/>
  <c r="V719" i="1"/>
  <c r="W719" i="1"/>
  <c r="V720" i="1"/>
  <c r="W720" i="1"/>
  <c r="V721" i="1"/>
  <c r="W721" i="1"/>
  <c r="V722" i="1"/>
  <c r="W722" i="1"/>
  <c r="V723" i="1"/>
  <c r="W723" i="1"/>
  <c r="V724" i="1"/>
  <c r="W724" i="1"/>
  <c r="V725" i="1"/>
  <c r="W725" i="1"/>
  <c r="V726" i="1"/>
  <c r="W726" i="1"/>
  <c r="V727" i="1"/>
  <c r="W727" i="1"/>
  <c r="V728" i="1"/>
  <c r="W728" i="1"/>
  <c r="V729" i="1"/>
  <c r="W729" i="1"/>
  <c r="V730" i="1"/>
  <c r="W730" i="1"/>
  <c r="V731" i="1"/>
  <c r="W731" i="1"/>
  <c r="V732" i="1"/>
  <c r="W732" i="1"/>
  <c r="V733" i="1"/>
  <c r="W733" i="1"/>
  <c r="V734" i="1"/>
  <c r="W734" i="1"/>
  <c r="V735" i="1"/>
  <c r="W735" i="1"/>
  <c r="V736" i="1"/>
  <c r="W736" i="1"/>
  <c r="V737" i="1"/>
  <c r="W737" i="1"/>
  <c r="V738" i="1"/>
  <c r="W738" i="1"/>
  <c r="V739" i="1"/>
  <c r="W739" i="1"/>
  <c r="V740" i="1"/>
  <c r="W740" i="1"/>
  <c r="V741" i="1"/>
  <c r="W741" i="1"/>
  <c r="V742" i="1"/>
  <c r="W742" i="1"/>
  <c r="V743" i="1"/>
  <c r="W743" i="1"/>
  <c r="V744" i="1"/>
  <c r="W744" i="1"/>
  <c r="V745" i="1"/>
  <c r="W745" i="1"/>
  <c r="V746" i="1"/>
  <c r="W746" i="1"/>
  <c r="V747" i="1"/>
  <c r="W747" i="1"/>
  <c r="V748" i="1"/>
  <c r="W748" i="1"/>
  <c r="V749" i="1"/>
  <c r="W749" i="1"/>
  <c r="V750" i="1"/>
  <c r="W750" i="1"/>
  <c r="V751" i="1"/>
  <c r="W751" i="1"/>
  <c r="V752" i="1"/>
  <c r="W752" i="1"/>
  <c r="V753" i="1"/>
  <c r="W753" i="1"/>
  <c r="V754" i="1"/>
  <c r="W754" i="1"/>
  <c r="V755" i="1"/>
  <c r="W755" i="1"/>
  <c r="V756" i="1"/>
  <c r="W756" i="1"/>
  <c r="V757" i="1"/>
  <c r="W757" i="1"/>
  <c r="V758" i="1"/>
  <c r="W758" i="1"/>
  <c r="V759" i="1"/>
  <c r="W759" i="1"/>
  <c r="V760" i="1"/>
  <c r="W760" i="1"/>
  <c r="V761" i="1"/>
  <c r="W761" i="1"/>
  <c r="V762" i="1"/>
  <c r="W762" i="1"/>
  <c r="V763" i="1"/>
  <c r="W763" i="1"/>
  <c r="V764" i="1"/>
  <c r="W764" i="1"/>
  <c r="V765" i="1"/>
  <c r="W765" i="1"/>
  <c r="V766" i="1"/>
  <c r="W766" i="1"/>
  <c r="V767" i="1"/>
  <c r="W767" i="1"/>
  <c r="V768" i="1"/>
  <c r="W768" i="1"/>
  <c r="V769" i="1"/>
  <c r="W769" i="1"/>
  <c r="V770" i="1"/>
  <c r="W770" i="1"/>
  <c r="V771" i="1"/>
  <c r="W771" i="1"/>
  <c r="V772" i="1"/>
  <c r="W772" i="1"/>
  <c r="V773" i="1"/>
  <c r="W773" i="1"/>
  <c r="V774" i="1"/>
  <c r="W774" i="1"/>
  <c r="V775" i="1"/>
  <c r="W775" i="1"/>
  <c r="V776" i="1"/>
  <c r="W776" i="1"/>
  <c r="V777" i="1"/>
  <c r="W777" i="1"/>
  <c r="V778" i="1"/>
  <c r="W778" i="1"/>
  <c r="V779" i="1"/>
  <c r="W779" i="1"/>
  <c r="V780" i="1"/>
  <c r="W780" i="1"/>
  <c r="V781" i="1"/>
  <c r="W781" i="1"/>
  <c r="V782" i="1"/>
  <c r="W782" i="1"/>
  <c r="V783" i="1"/>
  <c r="W783" i="1"/>
  <c r="V784" i="1"/>
  <c r="W784" i="1"/>
  <c r="V785" i="1"/>
  <c r="W785" i="1"/>
  <c r="V786" i="1"/>
  <c r="W786" i="1"/>
  <c r="V787" i="1"/>
  <c r="W787" i="1"/>
  <c r="V788" i="1"/>
  <c r="W788" i="1"/>
  <c r="V789" i="1"/>
  <c r="W789" i="1"/>
  <c r="V790" i="1"/>
  <c r="W790" i="1"/>
  <c r="V791" i="1"/>
  <c r="W791" i="1"/>
  <c r="V792" i="1"/>
  <c r="W792" i="1"/>
  <c r="V793" i="1"/>
  <c r="W793" i="1"/>
  <c r="V794" i="1"/>
  <c r="W794" i="1"/>
  <c r="V795" i="1"/>
  <c r="W795" i="1"/>
  <c r="V796" i="1"/>
  <c r="W796" i="1"/>
  <c r="V797" i="1"/>
  <c r="W797" i="1"/>
  <c r="V798" i="1"/>
  <c r="W798" i="1"/>
  <c r="V799" i="1"/>
  <c r="W799" i="1"/>
  <c r="V800" i="1"/>
  <c r="W800" i="1"/>
  <c r="V801" i="1"/>
  <c r="W801" i="1"/>
  <c r="V802" i="1"/>
  <c r="W802" i="1"/>
  <c r="V803" i="1"/>
  <c r="W803" i="1"/>
  <c r="V804" i="1"/>
  <c r="W804" i="1"/>
  <c r="V805" i="1"/>
  <c r="W805" i="1"/>
  <c r="V806" i="1"/>
  <c r="W806" i="1"/>
  <c r="V807" i="1"/>
  <c r="W807" i="1"/>
  <c r="V808" i="1"/>
  <c r="W808" i="1"/>
  <c r="V809" i="1"/>
  <c r="W809" i="1"/>
  <c r="V810" i="1"/>
  <c r="W810" i="1"/>
  <c r="V811" i="1"/>
  <c r="W811" i="1"/>
  <c r="V812" i="1"/>
  <c r="W812" i="1"/>
  <c r="V813" i="1"/>
  <c r="W813" i="1"/>
  <c r="V814" i="1"/>
  <c r="W814" i="1"/>
  <c r="V815" i="1"/>
  <c r="W815" i="1"/>
  <c r="V816" i="1"/>
  <c r="W816" i="1"/>
  <c r="V817" i="1"/>
  <c r="W817" i="1"/>
  <c r="V818" i="1"/>
  <c r="W818" i="1"/>
  <c r="V819" i="1"/>
  <c r="W819" i="1"/>
  <c r="V820" i="1"/>
  <c r="W820" i="1"/>
  <c r="V821" i="1"/>
  <c r="W821" i="1"/>
  <c r="V822" i="1"/>
  <c r="W822" i="1"/>
  <c r="V823" i="1"/>
  <c r="W823" i="1"/>
  <c r="V824" i="1"/>
  <c r="W824" i="1"/>
  <c r="V825" i="1"/>
  <c r="W825" i="1"/>
  <c r="V826" i="1"/>
  <c r="W826" i="1"/>
  <c r="V827" i="1"/>
  <c r="W827" i="1"/>
  <c r="V828" i="1"/>
  <c r="W828" i="1"/>
  <c r="V829" i="1"/>
  <c r="W829" i="1"/>
  <c r="V830" i="1"/>
  <c r="W830" i="1"/>
  <c r="V831" i="1"/>
  <c r="W831" i="1"/>
  <c r="V832" i="1"/>
  <c r="W832" i="1"/>
  <c r="V833" i="1"/>
  <c r="W833" i="1"/>
  <c r="V834" i="1"/>
  <c r="W834" i="1"/>
  <c r="V835" i="1"/>
  <c r="W835" i="1"/>
  <c r="V836" i="1"/>
  <c r="W836" i="1"/>
  <c r="V837" i="1"/>
  <c r="W837" i="1"/>
  <c r="V838" i="1"/>
  <c r="W838" i="1"/>
  <c r="V839" i="1"/>
  <c r="W839" i="1"/>
  <c r="V840" i="1"/>
  <c r="W840" i="1"/>
  <c r="V841" i="1"/>
  <c r="W841" i="1"/>
  <c r="V842" i="1"/>
  <c r="W842" i="1"/>
  <c r="V843" i="1"/>
  <c r="W843" i="1"/>
  <c r="V844" i="1"/>
  <c r="W844" i="1"/>
  <c r="V845" i="1"/>
  <c r="W845" i="1"/>
  <c r="V846" i="1"/>
  <c r="W846" i="1"/>
  <c r="V847" i="1"/>
  <c r="W847" i="1"/>
  <c r="V848" i="1"/>
  <c r="W848" i="1"/>
  <c r="V849" i="1"/>
  <c r="W849" i="1"/>
  <c r="V850" i="1"/>
  <c r="W850" i="1"/>
  <c r="V851" i="1"/>
  <c r="W851" i="1"/>
  <c r="V852" i="1"/>
  <c r="W852" i="1"/>
  <c r="V853" i="1"/>
  <c r="W853" i="1"/>
  <c r="V854" i="1"/>
  <c r="W854" i="1"/>
  <c r="V855" i="1"/>
  <c r="W855" i="1"/>
  <c r="V856" i="1"/>
  <c r="W856" i="1"/>
  <c r="V857" i="1"/>
  <c r="W857" i="1"/>
  <c r="V858" i="1"/>
  <c r="W858" i="1"/>
  <c r="V859" i="1"/>
  <c r="W859" i="1"/>
  <c r="V860" i="1"/>
  <c r="W860" i="1"/>
  <c r="V861" i="1"/>
  <c r="W861" i="1"/>
  <c r="V862" i="1"/>
  <c r="W862" i="1"/>
  <c r="V863" i="1"/>
  <c r="W863" i="1"/>
  <c r="V864" i="1"/>
  <c r="W864" i="1"/>
  <c r="V865" i="1"/>
  <c r="W865" i="1"/>
  <c r="V866" i="1"/>
  <c r="W866" i="1"/>
  <c r="V867" i="1"/>
  <c r="W867" i="1"/>
  <c r="V868" i="1"/>
  <c r="W868" i="1"/>
  <c r="V869" i="1"/>
  <c r="W869" i="1"/>
  <c r="V870" i="1"/>
  <c r="W870" i="1"/>
  <c r="V871" i="1"/>
  <c r="W871" i="1"/>
  <c r="V872" i="1"/>
  <c r="W872" i="1"/>
  <c r="V873" i="1"/>
  <c r="W873" i="1"/>
  <c r="V874" i="1"/>
  <c r="W874" i="1"/>
  <c r="V875" i="1"/>
  <c r="W875" i="1"/>
  <c r="V876" i="1"/>
  <c r="W876" i="1"/>
  <c r="V877" i="1"/>
  <c r="W877" i="1"/>
  <c r="V878" i="1"/>
  <c r="W878" i="1"/>
  <c r="V879" i="1"/>
  <c r="W879" i="1"/>
  <c r="V880" i="1"/>
  <c r="W880" i="1"/>
  <c r="V881" i="1"/>
  <c r="W881" i="1"/>
  <c r="V882" i="1"/>
  <c r="W882" i="1"/>
  <c r="V883" i="1"/>
  <c r="W883" i="1"/>
  <c r="V884" i="1"/>
  <c r="W884" i="1"/>
  <c r="V885" i="1"/>
  <c r="W885" i="1"/>
  <c r="V886" i="1"/>
  <c r="W886" i="1"/>
  <c r="V887" i="1"/>
  <c r="W887" i="1"/>
  <c r="V888" i="1"/>
  <c r="W888" i="1"/>
  <c r="V889" i="1"/>
  <c r="W889" i="1"/>
  <c r="V890" i="1"/>
  <c r="W890" i="1"/>
  <c r="V891" i="1"/>
  <c r="W891" i="1"/>
  <c r="V892" i="1"/>
  <c r="W892" i="1"/>
  <c r="V893" i="1"/>
  <c r="W893" i="1"/>
  <c r="V894" i="1"/>
  <c r="W894" i="1"/>
  <c r="V895" i="1"/>
  <c r="W895" i="1"/>
  <c r="V896" i="1"/>
  <c r="W896" i="1"/>
  <c r="V897" i="1"/>
  <c r="W897" i="1"/>
  <c r="V898" i="1"/>
  <c r="W898" i="1"/>
  <c r="V899" i="1"/>
  <c r="W899" i="1"/>
  <c r="V900" i="1"/>
  <c r="W900" i="1"/>
  <c r="V901" i="1"/>
  <c r="W901" i="1"/>
  <c r="V902" i="1"/>
  <c r="W902" i="1"/>
  <c r="V903" i="1"/>
  <c r="W903" i="1"/>
  <c r="V904" i="1"/>
  <c r="W904" i="1"/>
  <c r="V905" i="1"/>
  <c r="W905" i="1"/>
  <c r="V906" i="1"/>
  <c r="W906" i="1"/>
  <c r="V907" i="1"/>
  <c r="W907" i="1"/>
  <c r="V908" i="1"/>
  <c r="W908" i="1"/>
  <c r="V909" i="1"/>
  <c r="W909" i="1"/>
  <c r="V910" i="1"/>
  <c r="W910" i="1"/>
  <c r="V911" i="1"/>
  <c r="W911" i="1"/>
  <c r="V912" i="1"/>
  <c r="W912" i="1"/>
  <c r="V913" i="1"/>
  <c r="W913" i="1"/>
  <c r="V914" i="1"/>
  <c r="W914" i="1"/>
  <c r="V915" i="1"/>
  <c r="W915" i="1"/>
  <c r="V916" i="1"/>
  <c r="W916" i="1"/>
  <c r="V917" i="1"/>
  <c r="W917" i="1"/>
  <c r="V918" i="1"/>
  <c r="W918" i="1"/>
  <c r="V919" i="1"/>
  <c r="W919" i="1"/>
  <c r="V920" i="1"/>
  <c r="W920" i="1"/>
  <c r="V921" i="1"/>
  <c r="W921" i="1"/>
  <c r="V922" i="1"/>
  <c r="W922" i="1"/>
  <c r="V923" i="1"/>
  <c r="W923" i="1"/>
  <c r="V924" i="1"/>
  <c r="W924" i="1"/>
  <c r="V925" i="1"/>
  <c r="W925" i="1"/>
  <c r="V926" i="1"/>
  <c r="W926" i="1"/>
  <c r="V927" i="1"/>
  <c r="W927" i="1"/>
  <c r="V928" i="1"/>
  <c r="W928" i="1"/>
  <c r="V929" i="1"/>
  <c r="W929" i="1"/>
  <c r="V930" i="1"/>
  <c r="W930" i="1"/>
  <c r="V931" i="1"/>
  <c r="W931" i="1"/>
  <c r="V932" i="1"/>
  <c r="W932" i="1"/>
  <c r="V933" i="1"/>
  <c r="W933" i="1"/>
  <c r="V934" i="1"/>
  <c r="W934" i="1"/>
  <c r="V935" i="1"/>
  <c r="W935" i="1"/>
  <c r="V936" i="1"/>
  <c r="W936" i="1"/>
  <c r="V937" i="1"/>
  <c r="W937" i="1"/>
  <c r="V938" i="1"/>
  <c r="W938" i="1"/>
  <c r="V939" i="1"/>
  <c r="W939" i="1"/>
  <c r="V940" i="1"/>
  <c r="W940" i="1"/>
  <c r="V941" i="1"/>
  <c r="W941" i="1"/>
  <c r="V942" i="1"/>
  <c r="W942" i="1"/>
  <c r="V943" i="1"/>
  <c r="W943" i="1"/>
  <c r="V944" i="1"/>
  <c r="W944" i="1"/>
  <c r="V945" i="1"/>
  <c r="W945" i="1"/>
  <c r="V946" i="1"/>
  <c r="W946" i="1"/>
  <c r="V947" i="1"/>
  <c r="W947" i="1"/>
  <c r="V948" i="1"/>
  <c r="W948" i="1"/>
  <c r="V949" i="1"/>
  <c r="W949" i="1"/>
  <c r="V950" i="1"/>
  <c r="W950" i="1"/>
  <c r="V951" i="1"/>
  <c r="W951" i="1"/>
  <c r="V952" i="1"/>
  <c r="W952" i="1"/>
  <c r="V953" i="1"/>
  <c r="W953" i="1"/>
  <c r="V954" i="1"/>
  <c r="W954" i="1"/>
  <c r="V955" i="1"/>
  <c r="W955" i="1"/>
  <c r="V956" i="1"/>
  <c r="W956" i="1"/>
  <c r="V957" i="1"/>
  <c r="W957" i="1"/>
  <c r="V958" i="1"/>
  <c r="W958" i="1"/>
  <c r="V959" i="1"/>
  <c r="W959" i="1"/>
  <c r="V960" i="1"/>
  <c r="W960" i="1"/>
  <c r="V961" i="1"/>
  <c r="W961" i="1"/>
  <c r="V962" i="1"/>
  <c r="W962" i="1"/>
  <c r="V963" i="1"/>
  <c r="W963" i="1"/>
  <c r="V964" i="1"/>
  <c r="W964" i="1"/>
  <c r="V965" i="1"/>
  <c r="W965" i="1"/>
  <c r="V966" i="1"/>
  <c r="W966" i="1"/>
  <c r="V967" i="1"/>
  <c r="W967" i="1"/>
  <c r="V968" i="1"/>
  <c r="W968" i="1"/>
  <c r="V969" i="1"/>
  <c r="W969" i="1"/>
  <c r="V970" i="1"/>
  <c r="W970" i="1"/>
  <c r="V971" i="1"/>
  <c r="W971" i="1"/>
  <c r="V972" i="1"/>
  <c r="W972" i="1"/>
  <c r="V973" i="1"/>
  <c r="W973" i="1"/>
  <c r="V974" i="1"/>
  <c r="W974" i="1"/>
  <c r="V975" i="1"/>
  <c r="W975" i="1"/>
  <c r="W6" i="1"/>
  <c r="V6" i="1"/>
  <c r="O986" i="1"/>
  <c r="N986" i="1"/>
  <c r="AQ12" i="1" l="1"/>
  <c r="AR12" i="1"/>
  <c r="N392" i="1"/>
  <c r="O392" i="1"/>
  <c r="N393" i="1"/>
  <c r="O393" i="1"/>
  <c r="N394" i="1"/>
  <c r="O394" i="1"/>
  <c r="N395" i="1"/>
  <c r="O395" i="1"/>
  <c r="N396" i="1"/>
  <c r="O396" i="1"/>
  <c r="N397" i="1"/>
  <c r="O397" i="1"/>
  <c r="N398" i="1"/>
  <c r="O398" i="1"/>
  <c r="N399" i="1"/>
  <c r="O399" i="1"/>
  <c r="N400" i="1"/>
  <c r="O400" i="1"/>
  <c r="N401" i="1"/>
  <c r="O401" i="1"/>
  <c r="N402" i="1"/>
  <c r="O402" i="1"/>
  <c r="N403" i="1"/>
  <c r="O403" i="1"/>
  <c r="N404" i="1"/>
  <c r="O404" i="1"/>
  <c r="N405" i="1"/>
  <c r="O405" i="1"/>
  <c r="N406" i="1"/>
  <c r="O406" i="1"/>
  <c r="N407" i="1"/>
  <c r="O407" i="1"/>
  <c r="N408" i="1"/>
  <c r="O408" i="1"/>
  <c r="N409" i="1"/>
  <c r="O409" i="1"/>
  <c r="N410" i="1"/>
  <c r="O410" i="1"/>
  <c r="N411" i="1"/>
  <c r="O411" i="1"/>
  <c r="N412" i="1"/>
  <c r="O412" i="1"/>
  <c r="N413" i="1"/>
  <c r="O413" i="1"/>
  <c r="N414" i="1"/>
  <c r="O414" i="1"/>
  <c r="N415" i="1"/>
  <c r="O415" i="1"/>
  <c r="N416" i="1"/>
  <c r="O416" i="1"/>
  <c r="N417" i="1"/>
  <c r="O417" i="1"/>
  <c r="N418" i="1"/>
  <c r="O418" i="1"/>
  <c r="N419" i="1"/>
  <c r="O419" i="1"/>
  <c r="N421" i="1"/>
  <c r="O421" i="1"/>
  <c r="N423" i="1"/>
  <c r="O423" i="1"/>
  <c r="N424" i="1"/>
  <c r="O424" i="1"/>
  <c r="N425" i="1"/>
  <c r="O425" i="1"/>
  <c r="N426" i="1"/>
  <c r="O426" i="1"/>
  <c r="N427" i="1"/>
  <c r="O427" i="1"/>
  <c r="N428" i="1"/>
  <c r="O428" i="1"/>
  <c r="N430" i="1"/>
  <c r="O430" i="1"/>
  <c r="N431" i="1"/>
  <c r="O431" i="1"/>
  <c r="N432" i="1"/>
  <c r="O432" i="1"/>
  <c r="N433" i="1"/>
  <c r="O433" i="1"/>
  <c r="N434" i="1"/>
  <c r="O434" i="1"/>
  <c r="N435" i="1"/>
  <c r="O435" i="1"/>
  <c r="N436" i="1"/>
  <c r="O436" i="1"/>
  <c r="N437" i="1"/>
  <c r="O437" i="1"/>
  <c r="N438" i="1"/>
  <c r="O438" i="1"/>
  <c r="N439" i="1"/>
  <c r="O439" i="1"/>
  <c r="N440" i="1"/>
  <c r="O440" i="1"/>
  <c r="N441" i="1"/>
  <c r="O441" i="1"/>
  <c r="N442" i="1"/>
  <c r="O442" i="1"/>
  <c r="N443" i="1"/>
  <c r="O443" i="1"/>
  <c r="N444" i="1"/>
  <c r="O444" i="1"/>
  <c r="N445" i="1"/>
  <c r="O445" i="1"/>
  <c r="N446" i="1"/>
  <c r="O446" i="1"/>
  <c r="N447" i="1"/>
  <c r="O447" i="1"/>
  <c r="N448" i="1"/>
  <c r="O448" i="1"/>
  <c r="N449" i="1"/>
  <c r="O449" i="1"/>
  <c r="N450" i="1"/>
  <c r="O450" i="1"/>
  <c r="N451" i="1"/>
  <c r="O451" i="1"/>
  <c r="N452" i="1"/>
  <c r="O452" i="1"/>
  <c r="N453" i="1"/>
  <c r="O453" i="1"/>
  <c r="N454" i="1"/>
  <c r="O454" i="1"/>
  <c r="N455" i="1"/>
  <c r="O455" i="1"/>
  <c r="N456" i="1"/>
  <c r="O456" i="1"/>
  <c r="N457" i="1"/>
  <c r="O457" i="1"/>
  <c r="N458" i="1"/>
  <c r="O458" i="1"/>
  <c r="N459" i="1"/>
  <c r="O459" i="1"/>
  <c r="N460" i="1"/>
  <c r="O460" i="1"/>
  <c r="N461" i="1"/>
  <c r="O461" i="1"/>
  <c r="N462" i="1"/>
  <c r="O462" i="1"/>
  <c r="N463" i="1"/>
  <c r="O463" i="1"/>
  <c r="N464" i="1"/>
  <c r="O464" i="1"/>
  <c r="N465" i="1"/>
  <c r="O465" i="1"/>
  <c r="N466" i="1"/>
  <c r="O466" i="1"/>
  <c r="N467" i="1"/>
  <c r="O467" i="1"/>
  <c r="N468" i="1"/>
  <c r="O468" i="1"/>
  <c r="N469" i="1"/>
  <c r="O469" i="1"/>
  <c r="N470" i="1"/>
  <c r="O470" i="1"/>
  <c r="N471" i="1"/>
  <c r="O471" i="1"/>
  <c r="N472" i="1"/>
  <c r="O472" i="1"/>
  <c r="N473" i="1"/>
  <c r="O473" i="1"/>
  <c r="N474" i="1"/>
  <c r="O474" i="1"/>
  <c r="N475" i="1"/>
  <c r="O475" i="1"/>
  <c r="N476" i="1"/>
  <c r="O476" i="1"/>
  <c r="N477" i="1"/>
  <c r="O477" i="1"/>
  <c r="N478" i="1"/>
  <c r="O478" i="1"/>
  <c r="N479" i="1"/>
  <c r="O479" i="1"/>
  <c r="N480" i="1"/>
  <c r="O480" i="1"/>
  <c r="N481" i="1"/>
  <c r="O481" i="1"/>
  <c r="N482" i="1"/>
  <c r="O482" i="1"/>
  <c r="N483" i="1"/>
  <c r="O483" i="1"/>
  <c r="N484" i="1"/>
  <c r="O484" i="1"/>
  <c r="N485" i="1"/>
  <c r="O485" i="1"/>
  <c r="N486" i="1"/>
  <c r="O486" i="1"/>
  <c r="N487" i="1"/>
  <c r="O487" i="1"/>
  <c r="N488" i="1"/>
  <c r="O488" i="1"/>
  <c r="N489" i="1"/>
  <c r="O489" i="1"/>
  <c r="N490" i="1"/>
  <c r="O490" i="1"/>
  <c r="N491" i="1"/>
  <c r="O491" i="1"/>
  <c r="N492" i="1"/>
  <c r="O492" i="1"/>
  <c r="N493" i="1"/>
  <c r="O493" i="1"/>
  <c r="N494" i="1"/>
  <c r="O494" i="1"/>
  <c r="N495" i="1"/>
  <c r="O495" i="1"/>
  <c r="N496" i="1"/>
  <c r="O496" i="1"/>
  <c r="N497" i="1"/>
  <c r="O497" i="1"/>
  <c r="N498" i="1"/>
  <c r="O498" i="1"/>
  <c r="N499" i="1"/>
  <c r="O499" i="1"/>
  <c r="N500" i="1"/>
  <c r="O500" i="1"/>
  <c r="N501" i="1"/>
  <c r="O501" i="1"/>
  <c r="N502" i="1"/>
  <c r="O502" i="1"/>
  <c r="N503" i="1"/>
  <c r="O503" i="1"/>
  <c r="N504" i="1"/>
  <c r="O504" i="1"/>
  <c r="N505" i="1"/>
  <c r="O505" i="1"/>
  <c r="N506" i="1"/>
  <c r="O506" i="1"/>
  <c r="N507" i="1"/>
  <c r="O507" i="1"/>
  <c r="N508" i="1"/>
  <c r="O508" i="1"/>
  <c r="N509" i="1"/>
  <c r="O509" i="1"/>
  <c r="N510" i="1"/>
  <c r="O510" i="1"/>
  <c r="N511" i="1"/>
  <c r="O511" i="1"/>
  <c r="N512" i="1"/>
  <c r="O512" i="1"/>
  <c r="N513" i="1"/>
  <c r="O513" i="1"/>
  <c r="N514" i="1"/>
  <c r="O514" i="1"/>
  <c r="N515" i="1"/>
  <c r="O515" i="1"/>
  <c r="N516" i="1"/>
  <c r="O516" i="1"/>
  <c r="N517" i="1"/>
  <c r="O517" i="1"/>
  <c r="N518" i="1"/>
  <c r="O518" i="1"/>
  <c r="N519" i="1"/>
  <c r="O519" i="1"/>
  <c r="N520" i="1"/>
  <c r="O520" i="1"/>
  <c r="N521" i="1"/>
  <c r="O521" i="1"/>
  <c r="N523" i="1"/>
  <c r="O523" i="1"/>
  <c r="N524" i="1"/>
  <c r="O524" i="1"/>
  <c r="N525" i="1"/>
  <c r="O525" i="1"/>
  <c r="N526" i="1"/>
  <c r="O526" i="1"/>
  <c r="N528" i="1"/>
  <c r="O528" i="1"/>
  <c r="N529" i="1"/>
  <c r="O529" i="1"/>
  <c r="N530" i="1"/>
  <c r="O530" i="1"/>
  <c r="N531" i="1"/>
  <c r="O531" i="1"/>
  <c r="N532" i="1"/>
  <c r="O532" i="1"/>
  <c r="N533" i="1"/>
  <c r="O533" i="1"/>
  <c r="N534" i="1"/>
  <c r="O534" i="1"/>
  <c r="N535" i="1"/>
  <c r="O535" i="1"/>
  <c r="N536" i="1"/>
  <c r="O536" i="1"/>
  <c r="N537" i="1"/>
  <c r="O537" i="1"/>
  <c r="N538" i="1"/>
  <c r="O538" i="1"/>
  <c r="N539" i="1"/>
  <c r="O539" i="1"/>
  <c r="N540" i="1"/>
  <c r="O540" i="1"/>
  <c r="N541" i="1"/>
  <c r="O541" i="1"/>
  <c r="N542" i="1"/>
  <c r="O542" i="1"/>
  <c r="N543" i="1"/>
  <c r="O543" i="1"/>
  <c r="N544" i="1"/>
  <c r="O544" i="1"/>
  <c r="N545" i="1"/>
  <c r="O545" i="1"/>
  <c r="N546" i="1"/>
  <c r="O546" i="1"/>
  <c r="N547" i="1"/>
  <c r="O547" i="1"/>
  <c r="N548" i="1"/>
  <c r="O548" i="1"/>
  <c r="N549" i="1"/>
  <c r="O549" i="1"/>
  <c r="N550" i="1"/>
  <c r="O550" i="1"/>
  <c r="N551" i="1"/>
  <c r="O551" i="1"/>
  <c r="N552" i="1"/>
  <c r="O552" i="1"/>
  <c r="N553" i="1"/>
  <c r="O553" i="1"/>
  <c r="N554" i="1"/>
  <c r="O554" i="1"/>
  <c r="N555" i="1"/>
  <c r="O555" i="1"/>
  <c r="N556" i="1"/>
  <c r="O556" i="1"/>
  <c r="N557" i="1"/>
  <c r="O557" i="1"/>
  <c r="N558" i="1"/>
  <c r="O558" i="1"/>
  <c r="N559" i="1"/>
  <c r="O559" i="1"/>
  <c r="N560" i="1"/>
  <c r="O560" i="1"/>
  <c r="N561" i="1"/>
  <c r="O561" i="1"/>
  <c r="N562" i="1"/>
  <c r="O562" i="1"/>
  <c r="N563" i="1"/>
  <c r="O563" i="1"/>
  <c r="N564" i="1"/>
  <c r="O564" i="1"/>
  <c r="N565" i="1"/>
  <c r="O565" i="1"/>
  <c r="N566" i="1"/>
  <c r="O566" i="1"/>
  <c r="N567" i="1"/>
  <c r="O567" i="1"/>
  <c r="N568" i="1"/>
  <c r="O568" i="1"/>
  <c r="N569" i="1"/>
  <c r="O569" i="1"/>
  <c r="N570" i="1"/>
  <c r="O570" i="1"/>
  <c r="N571" i="1"/>
  <c r="O571" i="1"/>
  <c r="N572" i="1"/>
  <c r="O572" i="1"/>
  <c r="N573" i="1"/>
  <c r="O573" i="1"/>
  <c r="N574" i="1"/>
  <c r="O574" i="1"/>
  <c r="N575" i="1"/>
  <c r="O575" i="1"/>
  <c r="N576" i="1"/>
  <c r="O576" i="1"/>
  <c r="N577" i="1"/>
  <c r="O577" i="1"/>
  <c r="N578" i="1"/>
  <c r="O578" i="1"/>
  <c r="N579" i="1"/>
  <c r="O579" i="1"/>
  <c r="N580" i="1"/>
  <c r="O580" i="1"/>
  <c r="N581" i="1"/>
  <c r="O581" i="1"/>
  <c r="N582" i="1"/>
  <c r="O582" i="1"/>
  <c r="N583" i="1"/>
  <c r="O583" i="1"/>
  <c r="N584" i="1"/>
  <c r="O584" i="1"/>
  <c r="N585" i="1"/>
  <c r="O585" i="1"/>
  <c r="N586" i="1"/>
  <c r="O586" i="1"/>
  <c r="N587" i="1"/>
  <c r="O587" i="1"/>
  <c r="N588" i="1"/>
  <c r="O588" i="1"/>
  <c r="N589" i="1"/>
  <c r="O589" i="1"/>
  <c r="N590" i="1"/>
  <c r="O590" i="1"/>
  <c r="N591" i="1"/>
  <c r="O591" i="1"/>
  <c r="N592" i="1"/>
  <c r="O592" i="1"/>
  <c r="N593" i="1"/>
  <c r="O593" i="1"/>
  <c r="N594" i="1"/>
  <c r="O594" i="1"/>
  <c r="N595" i="1"/>
  <c r="O595" i="1"/>
  <c r="N596" i="1"/>
  <c r="O596" i="1"/>
  <c r="N597" i="1"/>
  <c r="O597" i="1"/>
  <c r="N598" i="1"/>
  <c r="O598" i="1"/>
  <c r="N599" i="1"/>
  <c r="O599" i="1"/>
  <c r="N600" i="1"/>
  <c r="O600" i="1"/>
  <c r="N601" i="1"/>
  <c r="O601" i="1"/>
  <c r="N602" i="1"/>
  <c r="O602" i="1"/>
  <c r="N603" i="1"/>
  <c r="O603" i="1"/>
  <c r="N604" i="1"/>
  <c r="O604" i="1"/>
  <c r="N605" i="1"/>
  <c r="O605" i="1"/>
  <c r="N606" i="1"/>
  <c r="O606" i="1"/>
  <c r="N607" i="1"/>
  <c r="O607" i="1"/>
  <c r="N608" i="1"/>
  <c r="O608" i="1"/>
  <c r="N609" i="1"/>
  <c r="O609" i="1"/>
  <c r="N610" i="1"/>
  <c r="O610" i="1"/>
  <c r="N611" i="1"/>
  <c r="O611" i="1"/>
  <c r="N612" i="1"/>
  <c r="O612" i="1"/>
  <c r="N613" i="1"/>
  <c r="O613" i="1"/>
  <c r="N614" i="1"/>
  <c r="O614" i="1"/>
  <c r="N615" i="1"/>
  <c r="O615" i="1"/>
  <c r="N616" i="1"/>
  <c r="O616" i="1"/>
  <c r="N617" i="1"/>
  <c r="O617" i="1"/>
  <c r="N618" i="1"/>
  <c r="O618" i="1"/>
  <c r="N619" i="1"/>
  <c r="O619" i="1"/>
  <c r="N620" i="1"/>
  <c r="O620" i="1"/>
  <c r="N621" i="1"/>
  <c r="O621" i="1"/>
  <c r="N622" i="1"/>
  <c r="O622" i="1"/>
  <c r="N623" i="1"/>
  <c r="O623" i="1"/>
  <c r="N624" i="1"/>
  <c r="O624" i="1"/>
  <c r="N625" i="1"/>
  <c r="O625" i="1"/>
  <c r="N626" i="1"/>
  <c r="O626" i="1"/>
  <c r="N627" i="1"/>
  <c r="O627" i="1"/>
  <c r="N628" i="1"/>
  <c r="O628" i="1"/>
  <c r="N629" i="1"/>
  <c r="O629" i="1"/>
  <c r="N630" i="1"/>
  <c r="O630" i="1"/>
  <c r="N631" i="1"/>
  <c r="O631" i="1"/>
  <c r="N632" i="1"/>
  <c r="O632" i="1"/>
  <c r="N633" i="1"/>
  <c r="O633" i="1"/>
  <c r="N634" i="1"/>
  <c r="O634" i="1"/>
  <c r="N635" i="1"/>
  <c r="O635" i="1"/>
  <c r="N636" i="1"/>
  <c r="O636" i="1"/>
  <c r="N637" i="1"/>
  <c r="O637" i="1"/>
  <c r="N638" i="1"/>
  <c r="O638" i="1"/>
  <c r="N639" i="1"/>
  <c r="O639" i="1"/>
  <c r="N640" i="1"/>
  <c r="O640" i="1"/>
  <c r="N641" i="1"/>
  <c r="O641" i="1"/>
  <c r="N642" i="1"/>
  <c r="O642" i="1"/>
  <c r="N643" i="1"/>
  <c r="O643" i="1"/>
  <c r="N644" i="1"/>
  <c r="O644" i="1"/>
  <c r="N645" i="1"/>
  <c r="O645" i="1"/>
  <c r="N646" i="1"/>
  <c r="O646" i="1"/>
  <c r="N647" i="1"/>
  <c r="O647" i="1"/>
  <c r="N648" i="1"/>
  <c r="O648" i="1"/>
  <c r="N649" i="1"/>
  <c r="O649" i="1"/>
  <c r="N650" i="1"/>
  <c r="O650" i="1"/>
  <c r="N651" i="1"/>
  <c r="O651" i="1"/>
  <c r="N652" i="1"/>
  <c r="O652" i="1"/>
  <c r="N653" i="1"/>
  <c r="O653" i="1"/>
  <c r="N654" i="1"/>
  <c r="O654" i="1"/>
  <c r="N655" i="1"/>
  <c r="O655" i="1"/>
  <c r="N656" i="1"/>
  <c r="O656" i="1"/>
  <c r="N657" i="1"/>
  <c r="O657" i="1"/>
  <c r="N658" i="1"/>
  <c r="O658" i="1"/>
  <c r="N659" i="1"/>
  <c r="O659" i="1"/>
  <c r="N660" i="1"/>
  <c r="O660" i="1"/>
  <c r="N661" i="1"/>
  <c r="O661" i="1"/>
  <c r="N662" i="1"/>
  <c r="O662" i="1"/>
  <c r="N663" i="1"/>
  <c r="O663" i="1"/>
  <c r="N664" i="1"/>
  <c r="O664" i="1"/>
  <c r="N665" i="1"/>
  <c r="O665" i="1"/>
  <c r="N666" i="1"/>
  <c r="O666" i="1"/>
  <c r="N667" i="1"/>
  <c r="O667" i="1"/>
  <c r="N668" i="1"/>
  <c r="O668" i="1"/>
  <c r="N669" i="1"/>
  <c r="O669" i="1"/>
  <c r="N670" i="1"/>
  <c r="O670" i="1"/>
  <c r="N671" i="1"/>
  <c r="O671" i="1"/>
  <c r="N672" i="1"/>
  <c r="O672" i="1"/>
  <c r="N673" i="1"/>
  <c r="O673" i="1"/>
  <c r="N674" i="1"/>
  <c r="O674" i="1"/>
  <c r="N675" i="1"/>
  <c r="O675" i="1"/>
  <c r="N676" i="1"/>
  <c r="O676" i="1"/>
  <c r="N677" i="1"/>
  <c r="O677" i="1"/>
  <c r="N678" i="1"/>
  <c r="O678" i="1"/>
  <c r="N679" i="1"/>
  <c r="O679" i="1"/>
  <c r="N680" i="1"/>
  <c r="O680" i="1"/>
  <c r="N681" i="1"/>
  <c r="O681" i="1"/>
  <c r="N682" i="1"/>
  <c r="O682" i="1"/>
  <c r="N683" i="1"/>
  <c r="O683" i="1"/>
  <c r="N684" i="1"/>
  <c r="O684" i="1"/>
  <c r="N685" i="1"/>
  <c r="O685" i="1"/>
  <c r="N686" i="1"/>
  <c r="O686" i="1"/>
  <c r="N687" i="1"/>
  <c r="O687" i="1"/>
  <c r="N688" i="1"/>
  <c r="O688" i="1"/>
  <c r="N689" i="1"/>
  <c r="O689" i="1"/>
  <c r="N690" i="1"/>
  <c r="O690" i="1"/>
  <c r="N691" i="1"/>
  <c r="O691" i="1"/>
  <c r="N692" i="1"/>
  <c r="O692" i="1"/>
  <c r="N693" i="1"/>
  <c r="O693" i="1"/>
  <c r="N694" i="1"/>
  <c r="O694" i="1"/>
  <c r="N695" i="1"/>
  <c r="O695" i="1"/>
  <c r="N696" i="1"/>
  <c r="O696" i="1"/>
  <c r="N697" i="1"/>
  <c r="O697" i="1"/>
  <c r="N698" i="1"/>
  <c r="O698" i="1"/>
  <c r="N699" i="1"/>
  <c r="O699" i="1"/>
  <c r="N701" i="1"/>
  <c r="O701" i="1"/>
  <c r="N702" i="1"/>
  <c r="O702" i="1"/>
  <c r="N703" i="1"/>
  <c r="O703" i="1"/>
  <c r="N704" i="1"/>
  <c r="O704" i="1"/>
  <c r="N705" i="1"/>
  <c r="O705" i="1"/>
  <c r="N706" i="1"/>
  <c r="O706" i="1"/>
  <c r="N707" i="1"/>
  <c r="O707" i="1"/>
  <c r="N708" i="1"/>
  <c r="O708" i="1"/>
  <c r="N709" i="1"/>
  <c r="O709" i="1"/>
  <c r="N710" i="1"/>
  <c r="O710" i="1"/>
  <c r="N711" i="1"/>
  <c r="O711" i="1"/>
  <c r="N712" i="1"/>
  <c r="O712" i="1"/>
  <c r="N713" i="1"/>
  <c r="O713" i="1"/>
  <c r="N714" i="1"/>
  <c r="O714" i="1"/>
  <c r="N715" i="1"/>
  <c r="O715" i="1"/>
  <c r="N716" i="1"/>
  <c r="O716" i="1"/>
  <c r="N717" i="1"/>
  <c r="O717" i="1"/>
  <c r="N718" i="1"/>
  <c r="O718" i="1"/>
  <c r="N719" i="1"/>
  <c r="O719" i="1"/>
  <c r="N720" i="1"/>
  <c r="O720" i="1"/>
  <c r="N721" i="1"/>
  <c r="O721" i="1"/>
  <c r="N722" i="1"/>
  <c r="O722" i="1"/>
  <c r="N723" i="1"/>
  <c r="O723" i="1"/>
  <c r="N724" i="1"/>
  <c r="O724" i="1"/>
  <c r="N725" i="1"/>
  <c r="O725" i="1"/>
  <c r="N726" i="1"/>
  <c r="O726" i="1"/>
  <c r="N727" i="1"/>
  <c r="O727" i="1"/>
  <c r="N728" i="1"/>
  <c r="O728" i="1"/>
  <c r="N729" i="1"/>
  <c r="O729" i="1"/>
  <c r="N730" i="1"/>
  <c r="O730" i="1"/>
  <c r="N731" i="1"/>
  <c r="O731" i="1"/>
  <c r="N732" i="1"/>
  <c r="O732" i="1"/>
  <c r="N734" i="1"/>
  <c r="O734" i="1"/>
  <c r="N735" i="1"/>
  <c r="O735" i="1"/>
  <c r="N736" i="1"/>
  <c r="O736" i="1"/>
  <c r="N737" i="1"/>
  <c r="O737" i="1"/>
  <c r="N738" i="1"/>
  <c r="O738" i="1"/>
  <c r="N739" i="1"/>
  <c r="O739" i="1"/>
  <c r="N740" i="1"/>
  <c r="O740" i="1"/>
  <c r="N741" i="1"/>
  <c r="O741" i="1"/>
  <c r="N742" i="1"/>
  <c r="O742" i="1"/>
  <c r="N743" i="1"/>
  <c r="O743" i="1"/>
  <c r="N744" i="1"/>
  <c r="O744" i="1"/>
  <c r="N745" i="1"/>
  <c r="O745" i="1"/>
  <c r="N746" i="1"/>
  <c r="O746" i="1"/>
  <c r="N747" i="1"/>
  <c r="O747" i="1"/>
  <c r="N748" i="1"/>
  <c r="O748" i="1"/>
  <c r="N749" i="1"/>
  <c r="O749" i="1"/>
  <c r="N750" i="1"/>
  <c r="O750" i="1"/>
  <c r="N751" i="1"/>
  <c r="O751" i="1"/>
  <c r="N752" i="1"/>
  <c r="O752" i="1"/>
  <c r="N753" i="1"/>
  <c r="O753" i="1"/>
  <c r="N754" i="1"/>
  <c r="O754" i="1"/>
  <c r="N755" i="1"/>
  <c r="O755" i="1"/>
  <c r="N756" i="1"/>
  <c r="O756" i="1"/>
  <c r="N758" i="1"/>
  <c r="O758" i="1"/>
  <c r="N759" i="1"/>
  <c r="O759" i="1"/>
  <c r="N760" i="1"/>
  <c r="O760" i="1"/>
  <c r="N761" i="1"/>
  <c r="O761" i="1"/>
  <c r="N762" i="1"/>
  <c r="O762" i="1"/>
  <c r="N763" i="1"/>
  <c r="O763" i="1"/>
  <c r="N764" i="1"/>
  <c r="O764" i="1"/>
  <c r="N765" i="1"/>
  <c r="O765" i="1"/>
  <c r="N766" i="1"/>
  <c r="O766" i="1"/>
  <c r="N767" i="1"/>
  <c r="O767" i="1"/>
  <c r="N768" i="1"/>
  <c r="O768" i="1"/>
  <c r="N769" i="1"/>
  <c r="O769" i="1"/>
  <c r="N770" i="1"/>
  <c r="O770" i="1"/>
  <c r="N771" i="1"/>
  <c r="O771" i="1"/>
  <c r="N772" i="1"/>
  <c r="O772" i="1"/>
  <c r="N773" i="1"/>
  <c r="O773" i="1"/>
  <c r="N774" i="1"/>
  <c r="O774" i="1"/>
  <c r="N775" i="1"/>
  <c r="O775" i="1"/>
  <c r="N776" i="1"/>
  <c r="O776" i="1"/>
  <c r="N777" i="1"/>
  <c r="O777" i="1"/>
  <c r="N778" i="1"/>
  <c r="O778" i="1"/>
  <c r="N779" i="1"/>
  <c r="O779" i="1"/>
  <c r="N780" i="1"/>
  <c r="O780" i="1"/>
  <c r="N781" i="1"/>
  <c r="O781" i="1"/>
  <c r="N782" i="1"/>
  <c r="O782" i="1"/>
  <c r="N783" i="1"/>
  <c r="O783" i="1"/>
  <c r="N784" i="1"/>
  <c r="O784" i="1"/>
  <c r="N785" i="1"/>
  <c r="O785" i="1"/>
  <c r="N786" i="1"/>
  <c r="O786" i="1"/>
  <c r="N787" i="1"/>
  <c r="O787" i="1"/>
  <c r="N788" i="1"/>
  <c r="O788" i="1"/>
  <c r="N789" i="1"/>
  <c r="O789" i="1"/>
  <c r="N790" i="1"/>
  <c r="O790" i="1"/>
  <c r="N791" i="1"/>
  <c r="O791" i="1"/>
  <c r="N792" i="1"/>
  <c r="O792" i="1"/>
  <c r="N793" i="1"/>
  <c r="O793" i="1"/>
  <c r="N794" i="1"/>
  <c r="O794" i="1"/>
  <c r="N795" i="1"/>
  <c r="O795" i="1"/>
  <c r="N796" i="1"/>
  <c r="O796" i="1"/>
  <c r="N797" i="1"/>
  <c r="O797" i="1"/>
  <c r="N798" i="1"/>
  <c r="O798" i="1"/>
  <c r="N799" i="1"/>
  <c r="O799" i="1"/>
  <c r="N800" i="1"/>
  <c r="O800" i="1"/>
  <c r="N801" i="1"/>
  <c r="O801" i="1"/>
  <c r="N802" i="1"/>
  <c r="O802" i="1"/>
  <c r="N803" i="1"/>
  <c r="O803" i="1"/>
  <c r="N804" i="1"/>
  <c r="O804" i="1"/>
  <c r="N805" i="1"/>
  <c r="O805" i="1"/>
  <c r="N806" i="1"/>
  <c r="O806" i="1"/>
  <c r="N807" i="1"/>
  <c r="O807" i="1"/>
  <c r="N808" i="1"/>
  <c r="O808" i="1"/>
  <c r="N809" i="1"/>
  <c r="O809" i="1"/>
  <c r="N810" i="1"/>
  <c r="O810" i="1"/>
  <c r="N811" i="1"/>
  <c r="O811" i="1"/>
  <c r="N812" i="1"/>
  <c r="O812" i="1"/>
  <c r="N813" i="1"/>
  <c r="O813" i="1"/>
  <c r="N814" i="1"/>
  <c r="O814" i="1"/>
  <c r="N815" i="1"/>
  <c r="O815" i="1"/>
  <c r="N816" i="1"/>
  <c r="O816" i="1"/>
  <c r="N817" i="1"/>
  <c r="O817" i="1"/>
  <c r="N818" i="1"/>
  <c r="O818" i="1"/>
  <c r="N819" i="1"/>
  <c r="O819" i="1"/>
  <c r="N820" i="1"/>
  <c r="O820" i="1"/>
  <c r="N821" i="1"/>
  <c r="O821" i="1"/>
  <c r="N822" i="1"/>
  <c r="O822" i="1"/>
  <c r="N823" i="1"/>
  <c r="O823" i="1"/>
  <c r="N824" i="1"/>
  <c r="O824" i="1"/>
  <c r="N825" i="1"/>
  <c r="O825" i="1"/>
  <c r="N826" i="1"/>
  <c r="O826" i="1"/>
  <c r="N833" i="1"/>
  <c r="O833" i="1"/>
  <c r="N827" i="1"/>
  <c r="O827" i="1"/>
  <c r="N828" i="1"/>
  <c r="O828" i="1"/>
  <c r="N829" i="1"/>
  <c r="O829" i="1"/>
  <c r="N830" i="1"/>
  <c r="O830" i="1"/>
  <c r="N831" i="1"/>
  <c r="O831" i="1"/>
  <c r="N832" i="1"/>
  <c r="O832" i="1"/>
  <c r="N834" i="1"/>
  <c r="O834" i="1"/>
  <c r="N835" i="1"/>
  <c r="O835" i="1"/>
  <c r="N836" i="1"/>
  <c r="O836" i="1"/>
  <c r="N837" i="1"/>
  <c r="O837" i="1"/>
  <c r="N838" i="1"/>
  <c r="O838" i="1"/>
  <c r="N839" i="1"/>
  <c r="O839" i="1"/>
  <c r="N840" i="1"/>
  <c r="O840" i="1"/>
  <c r="N841" i="1"/>
  <c r="O841" i="1"/>
  <c r="N842" i="1"/>
  <c r="O842" i="1"/>
  <c r="N843" i="1"/>
  <c r="O843" i="1"/>
  <c r="N844" i="1"/>
  <c r="O844" i="1"/>
  <c r="N845" i="1"/>
  <c r="O845" i="1"/>
  <c r="N846" i="1"/>
  <c r="O846" i="1"/>
  <c r="N847" i="1"/>
  <c r="O847" i="1"/>
  <c r="N848" i="1"/>
  <c r="O848" i="1"/>
  <c r="N849" i="1"/>
  <c r="O849" i="1"/>
  <c r="N850" i="1"/>
  <c r="O850" i="1"/>
  <c r="N851" i="1"/>
  <c r="O851" i="1"/>
  <c r="N852" i="1"/>
  <c r="O852" i="1"/>
  <c r="N853" i="1"/>
  <c r="O853" i="1"/>
  <c r="N854" i="1"/>
  <c r="O854" i="1"/>
  <c r="N855" i="1"/>
  <c r="O855" i="1"/>
  <c r="N856" i="1"/>
  <c r="O856" i="1"/>
  <c r="N857" i="1"/>
  <c r="O857" i="1"/>
  <c r="N858" i="1"/>
  <c r="O858" i="1"/>
  <c r="N859" i="1"/>
  <c r="O859" i="1"/>
  <c r="N860" i="1"/>
  <c r="O860" i="1"/>
  <c r="N861" i="1"/>
  <c r="O861" i="1"/>
  <c r="N862" i="1"/>
  <c r="O862" i="1"/>
  <c r="N863" i="1"/>
  <c r="O863" i="1"/>
  <c r="N865" i="1"/>
  <c r="O865" i="1"/>
  <c r="N867" i="1"/>
  <c r="O867" i="1"/>
  <c r="N868" i="1"/>
  <c r="O868" i="1"/>
  <c r="N870" i="1"/>
  <c r="O870" i="1"/>
  <c r="N871" i="1"/>
  <c r="O871" i="1"/>
  <c r="N872" i="1"/>
  <c r="O872" i="1"/>
  <c r="N873" i="1"/>
  <c r="O873" i="1"/>
  <c r="N874" i="1"/>
  <c r="O874" i="1"/>
  <c r="N875" i="1"/>
  <c r="O875" i="1"/>
  <c r="N876" i="1"/>
  <c r="O876" i="1"/>
  <c r="N877" i="1"/>
  <c r="O877" i="1"/>
  <c r="N878" i="1"/>
  <c r="O878" i="1"/>
  <c r="N879" i="1"/>
  <c r="O879" i="1"/>
  <c r="N880" i="1"/>
  <c r="O880" i="1"/>
  <c r="N881" i="1"/>
  <c r="O881" i="1"/>
  <c r="N883" i="1"/>
  <c r="O883" i="1"/>
  <c r="N885" i="1"/>
  <c r="O885" i="1"/>
  <c r="N886" i="1"/>
  <c r="O886" i="1"/>
  <c r="N887" i="1"/>
  <c r="O887" i="1"/>
  <c r="N888" i="1"/>
  <c r="O888" i="1"/>
  <c r="N890" i="1"/>
  <c r="O890" i="1"/>
  <c r="N891" i="1"/>
  <c r="O891" i="1"/>
  <c r="N892" i="1"/>
  <c r="O892" i="1"/>
  <c r="N893" i="1"/>
  <c r="O893" i="1"/>
  <c r="N894" i="1"/>
  <c r="O894" i="1"/>
  <c r="N895" i="1"/>
  <c r="O895" i="1"/>
  <c r="N896" i="1"/>
  <c r="O896" i="1"/>
  <c r="N897" i="1"/>
  <c r="O897" i="1"/>
  <c r="N898" i="1"/>
  <c r="O898" i="1"/>
  <c r="N899" i="1"/>
  <c r="O899" i="1"/>
  <c r="N900" i="1"/>
  <c r="O900" i="1"/>
  <c r="N901" i="1"/>
  <c r="O901" i="1"/>
  <c r="N902" i="1"/>
  <c r="O902" i="1"/>
  <c r="N903" i="1"/>
  <c r="O903" i="1"/>
  <c r="N904" i="1"/>
  <c r="O904" i="1"/>
  <c r="N905" i="1"/>
  <c r="O905" i="1"/>
  <c r="N906" i="1"/>
  <c r="O906" i="1"/>
  <c r="N907" i="1"/>
  <c r="O907" i="1"/>
  <c r="N908" i="1"/>
  <c r="O908" i="1"/>
  <c r="N909" i="1"/>
  <c r="O909" i="1"/>
  <c r="N910" i="1"/>
  <c r="O910" i="1"/>
  <c r="N911" i="1"/>
  <c r="O911" i="1"/>
  <c r="N912" i="1"/>
  <c r="O912" i="1"/>
  <c r="N913" i="1"/>
  <c r="O913" i="1"/>
  <c r="N914" i="1"/>
  <c r="O914" i="1"/>
  <c r="N916" i="1"/>
  <c r="O916" i="1"/>
  <c r="N917" i="1"/>
  <c r="O917" i="1"/>
  <c r="N918" i="1"/>
  <c r="O918" i="1"/>
  <c r="N919" i="1"/>
  <c r="O919" i="1"/>
  <c r="N920" i="1"/>
  <c r="O920" i="1"/>
  <c r="N921" i="1"/>
  <c r="O921" i="1"/>
  <c r="N922" i="1"/>
  <c r="O922" i="1"/>
  <c r="N923" i="1"/>
  <c r="O923" i="1"/>
  <c r="N924" i="1"/>
  <c r="O924" i="1"/>
  <c r="N925" i="1"/>
  <c r="O925" i="1"/>
  <c r="N926" i="1"/>
  <c r="O926" i="1"/>
  <c r="N927" i="1"/>
  <c r="O927" i="1"/>
  <c r="N928" i="1"/>
  <c r="O928" i="1"/>
  <c r="N929" i="1"/>
  <c r="O929" i="1"/>
  <c r="N930" i="1"/>
  <c r="O930" i="1"/>
  <c r="N931" i="1"/>
  <c r="O931" i="1"/>
  <c r="N932" i="1"/>
  <c r="O932" i="1"/>
  <c r="N933" i="1"/>
  <c r="O933" i="1"/>
  <c r="N934" i="1"/>
  <c r="O934" i="1"/>
  <c r="N935" i="1"/>
  <c r="O935" i="1"/>
  <c r="N936" i="1"/>
  <c r="O936" i="1"/>
  <c r="N937" i="1"/>
  <c r="O937" i="1"/>
  <c r="N938" i="1"/>
  <c r="O938" i="1"/>
  <c r="N939" i="1"/>
  <c r="O939" i="1"/>
  <c r="N940" i="1"/>
  <c r="O940" i="1"/>
  <c r="N941" i="1"/>
  <c r="O941" i="1"/>
  <c r="N942" i="1"/>
  <c r="O942" i="1"/>
  <c r="N943" i="1"/>
  <c r="O943" i="1"/>
  <c r="N944" i="1"/>
  <c r="O944" i="1"/>
  <c r="N945" i="1"/>
  <c r="O945" i="1"/>
  <c r="N946" i="1"/>
  <c r="O946" i="1"/>
  <c r="N947" i="1"/>
  <c r="O947" i="1"/>
  <c r="N948" i="1"/>
  <c r="O948" i="1"/>
  <c r="N949" i="1"/>
  <c r="O949" i="1"/>
  <c r="N950" i="1"/>
  <c r="O950" i="1"/>
  <c r="N951" i="1"/>
  <c r="O951" i="1"/>
  <c r="N952" i="1"/>
  <c r="O952" i="1"/>
  <c r="N953" i="1"/>
  <c r="O953" i="1"/>
  <c r="N954" i="1"/>
  <c r="O954" i="1"/>
  <c r="N955" i="1"/>
  <c r="O955" i="1"/>
  <c r="N956" i="1"/>
  <c r="O956" i="1"/>
  <c r="N957" i="1"/>
  <c r="O957" i="1"/>
  <c r="N958" i="1"/>
  <c r="O958" i="1"/>
  <c r="N959" i="1"/>
  <c r="O959" i="1"/>
  <c r="N960" i="1"/>
  <c r="O960" i="1"/>
  <c r="N961" i="1"/>
  <c r="O961" i="1"/>
  <c r="N962" i="1"/>
  <c r="O962" i="1"/>
  <c r="N963" i="1"/>
  <c r="O963" i="1"/>
  <c r="N964" i="1"/>
  <c r="O964" i="1"/>
  <c r="N965" i="1"/>
  <c r="O965" i="1"/>
  <c r="N966" i="1"/>
  <c r="O966" i="1"/>
  <c r="N967" i="1"/>
  <c r="O967" i="1"/>
  <c r="N968" i="1"/>
  <c r="O968" i="1"/>
  <c r="N969" i="1"/>
  <c r="O969" i="1"/>
  <c r="N970" i="1"/>
  <c r="O970" i="1"/>
  <c r="N971" i="1"/>
  <c r="O971" i="1"/>
  <c r="N972" i="1"/>
  <c r="O972" i="1"/>
  <c r="N975" i="1"/>
  <c r="O975" i="1"/>
  <c r="N700" i="1"/>
  <c r="O700" i="1"/>
  <c r="N132" i="1"/>
  <c r="O132" i="1"/>
  <c r="N915" i="1"/>
  <c r="O915" i="1"/>
  <c r="N757" i="1"/>
  <c r="O757" i="1"/>
  <c r="N7" i="1"/>
  <c r="O7" i="1"/>
  <c r="N8" i="1"/>
  <c r="O8" i="1"/>
  <c r="N9" i="1"/>
  <c r="O9" i="1"/>
  <c r="N10" i="1"/>
  <c r="O10" i="1"/>
  <c r="N11" i="1"/>
  <c r="O11" i="1"/>
  <c r="N12" i="1"/>
  <c r="O12" i="1"/>
  <c r="N13" i="1"/>
  <c r="O13" i="1"/>
  <c r="N14" i="1"/>
  <c r="O14" i="1"/>
  <c r="N15" i="1"/>
  <c r="O15" i="1"/>
  <c r="N16" i="1"/>
  <c r="O16" i="1"/>
  <c r="N17" i="1"/>
  <c r="O17" i="1"/>
  <c r="N18" i="1"/>
  <c r="O18" i="1"/>
  <c r="N19" i="1"/>
  <c r="O19" i="1"/>
  <c r="N20" i="1"/>
  <c r="O20" i="1"/>
  <c r="N21" i="1"/>
  <c r="O21" i="1"/>
  <c r="N22" i="1"/>
  <c r="O22" i="1"/>
  <c r="N23" i="1"/>
  <c r="O23" i="1"/>
  <c r="N24" i="1"/>
  <c r="O24" i="1"/>
  <c r="N25" i="1"/>
  <c r="O25" i="1"/>
  <c r="N26" i="1"/>
  <c r="O26" i="1"/>
  <c r="N27" i="1"/>
  <c r="O27" i="1"/>
  <c r="N28" i="1"/>
  <c r="O28" i="1"/>
  <c r="N29" i="1"/>
  <c r="O29" i="1"/>
  <c r="N30" i="1"/>
  <c r="O30" i="1"/>
  <c r="N31" i="1"/>
  <c r="O31" i="1"/>
  <c r="N32" i="1"/>
  <c r="O32" i="1"/>
  <c r="N33" i="1"/>
  <c r="O33" i="1"/>
  <c r="N34" i="1"/>
  <c r="O34" i="1"/>
  <c r="N35" i="1"/>
  <c r="O35" i="1"/>
  <c r="N36" i="1"/>
  <c r="O36" i="1"/>
  <c r="N37" i="1"/>
  <c r="O37" i="1"/>
  <c r="N38" i="1"/>
  <c r="O38" i="1"/>
  <c r="N39" i="1"/>
  <c r="O39" i="1"/>
  <c r="N40" i="1"/>
  <c r="O40" i="1"/>
  <c r="N41" i="1"/>
  <c r="O41" i="1"/>
  <c r="N42" i="1"/>
  <c r="O42" i="1"/>
  <c r="N43" i="1"/>
  <c r="O43" i="1"/>
  <c r="N44" i="1"/>
  <c r="O44" i="1"/>
  <c r="N45" i="1"/>
  <c r="O45" i="1"/>
  <c r="N46" i="1"/>
  <c r="O46" i="1"/>
  <c r="N47" i="1"/>
  <c r="O47" i="1"/>
  <c r="N48" i="1"/>
  <c r="O48" i="1"/>
  <c r="N49" i="1"/>
  <c r="O49" i="1"/>
  <c r="N50" i="1"/>
  <c r="O50" i="1"/>
  <c r="N51" i="1"/>
  <c r="O51" i="1"/>
  <c r="N52" i="1"/>
  <c r="O52" i="1"/>
  <c r="N53" i="1"/>
  <c r="O53" i="1"/>
  <c r="N54" i="1"/>
  <c r="O54" i="1"/>
  <c r="N55" i="1"/>
  <c r="O55" i="1"/>
  <c r="N56" i="1"/>
  <c r="O56" i="1"/>
  <c r="N57" i="1"/>
  <c r="O57" i="1"/>
  <c r="N58" i="1"/>
  <c r="O58" i="1"/>
  <c r="N59" i="1"/>
  <c r="O59" i="1"/>
  <c r="N60" i="1"/>
  <c r="O60" i="1"/>
  <c r="N61" i="1"/>
  <c r="O61" i="1"/>
  <c r="N62" i="1"/>
  <c r="O62" i="1"/>
  <c r="N63" i="1"/>
  <c r="O63" i="1"/>
  <c r="N64" i="1"/>
  <c r="O64" i="1"/>
  <c r="N65" i="1"/>
  <c r="O65" i="1"/>
  <c r="N66" i="1"/>
  <c r="O66" i="1"/>
  <c r="N67" i="1"/>
  <c r="O67" i="1"/>
  <c r="N68" i="1"/>
  <c r="O68" i="1"/>
  <c r="N69" i="1"/>
  <c r="O69" i="1"/>
  <c r="N70" i="1"/>
  <c r="O70" i="1"/>
  <c r="N71" i="1"/>
  <c r="O71" i="1"/>
  <c r="N72" i="1"/>
  <c r="O72" i="1"/>
  <c r="N73" i="1"/>
  <c r="O73" i="1"/>
  <c r="N74" i="1"/>
  <c r="O74" i="1"/>
  <c r="N75" i="1"/>
  <c r="O75" i="1"/>
  <c r="N76" i="1"/>
  <c r="O76" i="1"/>
  <c r="N77" i="1"/>
  <c r="O77" i="1"/>
  <c r="N78" i="1"/>
  <c r="O78" i="1"/>
  <c r="N79" i="1"/>
  <c r="O79" i="1"/>
  <c r="N80" i="1"/>
  <c r="O80" i="1"/>
  <c r="N81" i="1"/>
  <c r="AY7" i="1" s="1"/>
  <c r="O81" i="1"/>
  <c r="AZ7" i="1" s="1"/>
  <c r="N82" i="1"/>
  <c r="O82" i="1"/>
  <c r="N83" i="1"/>
  <c r="O83" i="1"/>
  <c r="N84" i="1"/>
  <c r="O84" i="1"/>
  <c r="N85" i="1"/>
  <c r="O85" i="1"/>
  <c r="N86" i="1"/>
  <c r="O86" i="1"/>
  <c r="N87" i="1"/>
  <c r="O87" i="1"/>
  <c r="N88" i="1"/>
  <c r="O88" i="1"/>
  <c r="N89" i="1"/>
  <c r="O89" i="1"/>
  <c r="N90" i="1"/>
  <c r="O90" i="1"/>
  <c r="N91" i="1"/>
  <c r="O91" i="1"/>
  <c r="N92" i="1"/>
  <c r="O92" i="1"/>
  <c r="N93" i="1"/>
  <c r="O93" i="1"/>
  <c r="N94" i="1"/>
  <c r="O94" i="1"/>
  <c r="N95" i="1"/>
  <c r="O95" i="1"/>
  <c r="N96" i="1"/>
  <c r="O96" i="1"/>
  <c r="N97" i="1"/>
  <c r="O97" i="1"/>
  <c r="N98" i="1"/>
  <c r="O98" i="1"/>
  <c r="N99" i="1"/>
  <c r="O99" i="1"/>
  <c r="N100" i="1"/>
  <c r="O100" i="1"/>
  <c r="N101" i="1"/>
  <c r="O101" i="1"/>
  <c r="N102" i="1"/>
  <c r="O102" i="1"/>
  <c r="N103" i="1"/>
  <c r="O103" i="1"/>
  <c r="N104" i="1"/>
  <c r="O104" i="1"/>
  <c r="N105" i="1"/>
  <c r="O105" i="1"/>
  <c r="N106" i="1"/>
  <c r="O106" i="1"/>
  <c r="N107" i="1"/>
  <c r="O107" i="1"/>
  <c r="N108" i="1"/>
  <c r="O108" i="1"/>
  <c r="N109" i="1"/>
  <c r="O109" i="1"/>
  <c r="N110" i="1"/>
  <c r="O110" i="1"/>
  <c r="N111" i="1"/>
  <c r="O111" i="1"/>
  <c r="N112" i="1"/>
  <c r="O112" i="1"/>
  <c r="N113" i="1"/>
  <c r="O113" i="1"/>
  <c r="N114" i="1"/>
  <c r="O114" i="1"/>
  <c r="N115" i="1"/>
  <c r="O115" i="1"/>
  <c r="N116" i="1"/>
  <c r="O116" i="1"/>
  <c r="N117" i="1"/>
  <c r="O117" i="1"/>
  <c r="N118" i="1"/>
  <c r="O118" i="1"/>
  <c r="N119" i="1"/>
  <c r="O119" i="1"/>
  <c r="N120" i="1"/>
  <c r="O120" i="1"/>
  <c r="N121" i="1"/>
  <c r="O121" i="1"/>
  <c r="N122" i="1"/>
  <c r="O122" i="1"/>
  <c r="N123" i="1"/>
  <c r="O123" i="1"/>
  <c r="N124" i="1"/>
  <c r="O124" i="1"/>
  <c r="N125" i="1"/>
  <c r="O125" i="1"/>
  <c r="N126" i="1"/>
  <c r="O126" i="1"/>
  <c r="N127" i="1"/>
  <c r="O127" i="1"/>
  <c r="N128" i="1"/>
  <c r="O128" i="1"/>
  <c r="N129" i="1"/>
  <c r="O129" i="1"/>
  <c r="N130" i="1"/>
  <c r="O130" i="1"/>
  <c r="N131" i="1"/>
  <c r="O131" i="1"/>
  <c r="N133" i="1"/>
  <c r="O133" i="1"/>
  <c r="N134" i="1"/>
  <c r="O134" i="1"/>
  <c r="N135" i="1"/>
  <c r="O135" i="1"/>
  <c r="N136" i="1"/>
  <c r="O136" i="1"/>
  <c r="N137" i="1"/>
  <c r="O137" i="1"/>
  <c r="N138" i="1"/>
  <c r="O138" i="1"/>
  <c r="N139" i="1"/>
  <c r="O139" i="1"/>
  <c r="N140" i="1"/>
  <c r="O140" i="1"/>
  <c r="N141" i="1"/>
  <c r="O141" i="1"/>
  <c r="N142" i="1"/>
  <c r="O142" i="1"/>
  <c r="N143" i="1"/>
  <c r="O143" i="1"/>
  <c r="N144" i="1"/>
  <c r="O144" i="1"/>
  <c r="N146" i="1"/>
  <c r="O146" i="1"/>
  <c r="N147" i="1"/>
  <c r="O147" i="1"/>
  <c r="N148" i="1"/>
  <c r="O148" i="1"/>
  <c r="N149" i="1"/>
  <c r="O149" i="1"/>
  <c r="N150" i="1"/>
  <c r="O150" i="1"/>
  <c r="N151" i="1"/>
  <c r="O151" i="1"/>
  <c r="N152" i="1"/>
  <c r="O152" i="1"/>
  <c r="N153" i="1"/>
  <c r="O153" i="1"/>
  <c r="N154" i="1"/>
  <c r="O154" i="1"/>
  <c r="N155" i="1"/>
  <c r="O155" i="1"/>
  <c r="N156" i="1"/>
  <c r="O156" i="1"/>
  <c r="N157" i="1"/>
  <c r="O157" i="1"/>
  <c r="N159" i="1"/>
  <c r="O159" i="1"/>
  <c r="N160" i="1"/>
  <c r="O160" i="1"/>
  <c r="N161" i="1"/>
  <c r="O161" i="1"/>
  <c r="N162" i="1"/>
  <c r="O162" i="1"/>
  <c r="N163" i="1"/>
  <c r="O163" i="1"/>
  <c r="N164" i="1"/>
  <c r="O164" i="1"/>
  <c r="N165" i="1"/>
  <c r="O165" i="1"/>
  <c r="N166" i="1"/>
  <c r="O166" i="1"/>
  <c r="N167" i="1"/>
  <c r="O167" i="1"/>
  <c r="N168" i="1"/>
  <c r="O168" i="1"/>
  <c r="N169" i="1"/>
  <c r="O169" i="1"/>
  <c r="N170" i="1"/>
  <c r="O170" i="1"/>
  <c r="N171" i="1"/>
  <c r="O171" i="1"/>
  <c r="N172" i="1"/>
  <c r="O172" i="1"/>
  <c r="N173" i="1"/>
  <c r="O173" i="1"/>
  <c r="N174" i="1"/>
  <c r="O174" i="1"/>
  <c r="N175" i="1"/>
  <c r="O175" i="1"/>
  <c r="N176" i="1"/>
  <c r="O176" i="1"/>
  <c r="N177" i="1"/>
  <c r="O177" i="1"/>
  <c r="N178" i="1"/>
  <c r="O178" i="1"/>
  <c r="N179" i="1"/>
  <c r="O179" i="1"/>
  <c r="N180" i="1"/>
  <c r="O180" i="1"/>
  <c r="N181" i="1"/>
  <c r="O181" i="1"/>
  <c r="N182" i="1"/>
  <c r="O182" i="1"/>
  <c r="N183" i="1"/>
  <c r="O183" i="1"/>
  <c r="N184" i="1"/>
  <c r="O184" i="1"/>
  <c r="N185" i="1"/>
  <c r="O185" i="1"/>
  <c r="N186" i="1"/>
  <c r="O186" i="1"/>
  <c r="N187" i="1"/>
  <c r="O187" i="1"/>
  <c r="N188" i="1"/>
  <c r="O188" i="1"/>
  <c r="N189" i="1"/>
  <c r="O189" i="1"/>
  <c r="N190" i="1"/>
  <c r="O190" i="1"/>
  <c r="N191" i="1"/>
  <c r="O191" i="1"/>
  <c r="N192" i="1"/>
  <c r="O192" i="1"/>
  <c r="N193" i="1"/>
  <c r="O193" i="1"/>
  <c r="N194" i="1"/>
  <c r="O194" i="1"/>
  <c r="N195" i="1"/>
  <c r="O195" i="1"/>
  <c r="N196" i="1"/>
  <c r="O196" i="1"/>
  <c r="N197" i="1"/>
  <c r="O197" i="1"/>
  <c r="N198" i="1"/>
  <c r="O198" i="1"/>
  <c r="N199" i="1"/>
  <c r="O199" i="1"/>
  <c r="N200" i="1"/>
  <c r="O200" i="1"/>
  <c r="N201" i="1"/>
  <c r="O201" i="1"/>
  <c r="N202" i="1"/>
  <c r="O202" i="1"/>
  <c r="N203" i="1"/>
  <c r="O203" i="1"/>
  <c r="N204" i="1"/>
  <c r="O204" i="1"/>
  <c r="N205" i="1"/>
  <c r="O205" i="1"/>
  <c r="N206" i="1"/>
  <c r="O206" i="1"/>
  <c r="N207" i="1"/>
  <c r="O207" i="1"/>
  <c r="N208" i="1"/>
  <c r="O208" i="1"/>
  <c r="N209" i="1"/>
  <c r="O209" i="1"/>
  <c r="N210" i="1"/>
  <c r="O210" i="1"/>
  <c r="N211" i="1"/>
  <c r="O211" i="1"/>
  <c r="N212" i="1"/>
  <c r="O212" i="1"/>
  <c r="N213" i="1"/>
  <c r="O213" i="1"/>
  <c r="N214" i="1"/>
  <c r="O214" i="1"/>
  <c r="N215" i="1"/>
  <c r="O215" i="1"/>
  <c r="N216" i="1"/>
  <c r="O216" i="1"/>
  <c r="N217" i="1"/>
  <c r="O217" i="1"/>
  <c r="N218" i="1"/>
  <c r="O218" i="1"/>
  <c r="N219" i="1"/>
  <c r="O219" i="1"/>
  <c r="N220" i="1"/>
  <c r="O220" i="1"/>
  <c r="N221" i="1"/>
  <c r="O221" i="1"/>
  <c r="N222" i="1"/>
  <c r="O222" i="1"/>
  <c r="N223" i="1"/>
  <c r="O223" i="1"/>
  <c r="N224" i="1"/>
  <c r="O224" i="1"/>
  <c r="N225" i="1"/>
  <c r="O225" i="1"/>
  <c r="N226" i="1"/>
  <c r="O226" i="1"/>
  <c r="N227" i="1"/>
  <c r="O227" i="1"/>
  <c r="N228" i="1"/>
  <c r="O228" i="1"/>
  <c r="N229" i="1"/>
  <c r="O229" i="1"/>
  <c r="N230" i="1"/>
  <c r="O230" i="1"/>
  <c r="N231" i="1"/>
  <c r="O231" i="1"/>
  <c r="N232" i="1"/>
  <c r="O232" i="1"/>
  <c r="N233" i="1"/>
  <c r="O233" i="1"/>
  <c r="N234" i="1"/>
  <c r="O234" i="1"/>
  <c r="N235" i="1"/>
  <c r="O235" i="1"/>
  <c r="N236" i="1"/>
  <c r="O236" i="1"/>
  <c r="N237" i="1"/>
  <c r="O237" i="1"/>
  <c r="N238" i="1"/>
  <c r="O238" i="1"/>
  <c r="N239" i="1"/>
  <c r="O239" i="1"/>
  <c r="N240" i="1"/>
  <c r="O240" i="1"/>
  <c r="N241" i="1"/>
  <c r="O241" i="1"/>
  <c r="N242" i="1"/>
  <c r="O242" i="1"/>
  <c r="N243" i="1"/>
  <c r="O243" i="1"/>
  <c r="N244" i="1"/>
  <c r="O244" i="1"/>
  <c r="N245" i="1"/>
  <c r="O245" i="1"/>
  <c r="N246" i="1"/>
  <c r="O246" i="1"/>
  <c r="N247" i="1"/>
  <c r="O247" i="1"/>
  <c r="N248" i="1"/>
  <c r="O248" i="1"/>
  <c r="N249" i="1"/>
  <c r="O249" i="1"/>
  <c r="N250" i="1"/>
  <c r="O250" i="1"/>
  <c r="N251" i="1"/>
  <c r="O251" i="1"/>
  <c r="N252" i="1"/>
  <c r="O252" i="1"/>
  <c r="N253" i="1"/>
  <c r="O253" i="1"/>
  <c r="N254" i="1"/>
  <c r="O254" i="1"/>
  <c r="N255" i="1"/>
  <c r="O255" i="1"/>
  <c r="N256" i="1"/>
  <c r="O256" i="1"/>
  <c r="N257" i="1"/>
  <c r="O257" i="1"/>
  <c r="N258" i="1"/>
  <c r="O258" i="1"/>
  <c r="N259" i="1"/>
  <c r="O259" i="1"/>
  <c r="N260" i="1"/>
  <c r="O260" i="1"/>
  <c r="N261" i="1"/>
  <c r="O261" i="1"/>
  <c r="N262" i="1"/>
  <c r="O262" i="1"/>
  <c r="N263" i="1"/>
  <c r="O263" i="1"/>
  <c r="N264" i="1"/>
  <c r="O264" i="1"/>
  <c r="N265" i="1"/>
  <c r="O265" i="1"/>
  <c r="N266" i="1"/>
  <c r="O266" i="1"/>
  <c r="N267" i="1"/>
  <c r="O267" i="1"/>
  <c r="N268" i="1"/>
  <c r="O268" i="1"/>
  <c r="N269" i="1"/>
  <c r="O269" i="1"/>
  <c r="N270" i="1"/>
  <c r="O270" i="1"/>
  <c r="N271" i="1"/>
  <c r="O271" i="1"/>
  <c r="N272" i="1"/>
  <c r="O272" i="1"/>
  <c r="N273" i="1"/>
  <c r="O273" i="1"/>
  <c r="N274" i="1"/>
  <c r="O274" i="1"/>
  <c r="N275" i="1"/>
  <c r="O275" i="1"/>
  <c r="N276" i="1"/>
  <c r="O276" i="1"/>
  <c r="N277" i="1"/>
  <c r="O277" i="1"/>
  <c r="N278" i="1"/>
  <c r="O278" i="1"/>
  <c r="N279" i="1"/>
  <c r="O279" i="1"/>
  <c r="N280" i="1"/>
  <c r="O280" i="1"/>
  <c r="N281" i="1"/>
  <c r="O281" i="1"/>
  <c r="N282" i="1"/>
  <c r="O282" i="1"/>
  <c r="N283" i="1"/>
  <c r="O283" i="1"/>
  <c r="N284" i="1"/>
  <c r="O284" i="1"/>
  <c r="N285" i="1"/>
  <c r="O285" i="1"/>
  <c r="N286" i="1"/>
  <c r="O286" i="1"/>
  <c r="N287" i="1"/>
  <c r="O287" i="1"/>
  <c r="N288" i="1"/>
  <c r="O288" i="1"/>
  <c r="N289" i="1"/>
  <c r="O289" i="1"/>
  <c r="N290" i="1"/>
  <c r="O290" i="1"/>
  <c r="N291" i="1"/>
  <c r="O291" i="1"/>
  <c r="N292" i="1"/>
  <c r="O292" i="1"/>
  <c r="N293" i="1"/>
  <c r="O293" i="1"/>
  <c r="N294" i="1"/>
  <c r="O294" i="1"/>
  <c r="N295" i="1"/>
  <c r="O295" i="1"/>
  <c r="N296" i="1"/>
  <c r="O296" i="1"/>
  <c r="N297" i="1"/>
  <c r="O297" i="1"/>
  <c r="N298" i="1"/>
  <c r="O298" i="1"/>
  <c r="N299" i="1"/>
  <c r="O299" i="1"/>
  <c r="N300" i="1"/>
  <c r="O300" i="1"/>
  <c r="N301" i="1"/>
  <c r="O301" i="1"/>
  <c r="N302" i="1"/>
  <c r="O302" i="1"/>
  <c r="N303" i="1"/>
  <c r="O303" i="1"/>
  <c r="N304" i="1"/>
  <c r="O304" i="1"/>
  <c r="N305" i="1"/>
  <c r="O305" i="1"/>
  <c r="N306" i="1"/>
  <c r="O306" i="1"/>
  <c r="N307" i="1"/>
  <c r="O307" i="1"/>
  <c r="N308" i="1"/>
  <c r="O308" i="1"/>
  <c r="N309" i="1"/>
  <c r="O309" i="1"/>
  <c r="N310" i="1"/>
  <c r="O310" i="1"/>
  <c r="N311" i="1"/>
  <c r="O311" i="1"/>
  <c r="N312" i="1"/>
  <c r="O312" i="1"/>
  <c r="N313" i="1"/>
  <c r="O313" i="1"/>
  <c r="N314" i="1"/>
  <c r="O314" i="1"/>
  <c r="N315" i="1"/>
  <c r="O315" i="1"/>
  <c r="N316" i="1"/>
  <c r="O316" i="1"/>
  <c r="N317" i="1"/>
  <c r="O317" i="1"/>
  <c r="N318" i="1"/>
  <c r="O318" i="1"/>
  <c r="N319" i="1"/>
  <c r="O319" i="1"/>
  <c r="N320" i="1"/>
  <c r="O320" i="1"/>
  <c r="N321" i="1"/>
  <c r="O321" i="1"/>
  <c r="N322" i="1"/>
  <c r="O322" i="1"/>
  <c r="N323" i="1"/>
  <c r="O323" i="1"/>
  <c r="N324" i="1"/>
  <c r="O324" i="1"/>
  <c r="N325" i="1"/>
  <c r="O325" i="1"/>
  <c r="N326" i="1"/>
  <c r="O326" i="1"/>
  <c r="N327" i="1"/>
  <c r="O327" i="1"/>
  <c r="N328" i="1"/>
  <c r="O328" i="1"/>
  <c r="N329" i="1"/>
  <c r="O329" i="1"/>
  <c r="N330" i="1"/>
  <c r="O330" i="1"/>
  <c r="N331" i="1"/>
  <c r="O331" i="1"/>
  <c r="N332" i="1"/>
  <c r="O332" i="1"/>
  <c r="N333" i="1"/>
  <c r="O333" i="1"/>
  <c r="N334" i="1"/>
  <c r="O334" i="1"/>
  <c r="N335" i="1"/>
  <c r="O335" i="1"/>
  <c r="N336" i="1"/>
  <c r="O336" i="1"/>
  <c r="N337" i="1"/>
  <c r="O337" i="1"/>
  <c r="N338" i="1"/>
  <c r="O338" i="1"/>
  <c r="N339" i="1"/>
  <c r="O339" i="1"/>
  <c r="N340" i="1"/>
  <c r="O340" i="1"/>
  <c r="N341" i="1"/>
  <c r="O341" i="1"/>
  <c r="N342" i="1"/>
  <c r="O342" i="1"/>
  <c r="N343" i="1"/>
  <c r="O343" i="1"/>
  <c r="N344" i="1"/>
  <c r="O344" i="1"/>
  <c r="N345" i="1"/>
  <c r="O345" i="1"/>
  <c r="N346" i="1"/>
  <c r="O346" i="1"/>
  <c r="N347" i="1"/>
  <c r="O347" i="1"/>
  <c r="N348" i="1"/>
  <c r="O348" i="1"/>
  <c r="N349" i="1"/>
  <c r="O349" i="1"/>
  <c r="N350" i="1"/>
  <c r="O350" i="1"/>
  <c r="N351" i="1"/>
  <c r="O351" i="1"/>
  <c r="N352" i="1"/>
  <c r="O352" i="1"/>
  <c r="N353" i="1"/>
  <c r="O353" i="1"/>
  <c r="N354" i="1"/>
  <c r="O354" i="1"/>
  <c r="N355" i="1"/>
  <c r="O355" i="1"/>
  <c r="N356" i="1"/>
  <c r="O356" i="1"/>
  <c r="N357" i="1"/>
  <c r="O357" i="1"/>
  <c r="N358" i="1"/>
  <c r="O358" i="1"/>
  <c r="N359" i="1"/>
  <c r="O359" i="1"/>
  <c r="N360" i="1"/>
  <c r="O360" i="1"/>
  <c r="N361" i="1"/>
  <c r="O361" i="1"/>
  <c r="N362" i="1"/>
  <c r="O362" i="1"/>
  <c r="N363" i="1"/>
  <c r="O363" i="1"/>
  <c r="N364" i="1"/>
  <c r="O364" i="1"/>
  <c r="N365" i="1"/>
  <c r="O365" i="1"/>
  <c r="N366" i="1"/>
  <c r="O366" i="1"/>
  <c r="N367" i="1"/>
  <c r="O367" i="1"/>
  <c r="N368" i="1"/>
  <c r="O368" i="1"/>
  <c r="N369" i="1"/>
  <c r="O369" i="1"/>
  <c r="N370" i="1"/>
  <c r="O370" i="1"/>
  <c r="N371" i="1"/>
  <c r="O371" i="1"/>
  <c r="N372" i="1"/>
  <c r="O372" i="1"/>
  <c r="N373" i="1"/>
  <c r="O373" i="1"/>
  <c r="N374" i="1"/>
  <c r="O374" i="1"/>
  <c r="N375" i="1"/>
  <c r="O375" i="1"/>
  <c r="N376" i="1"/>
  <c r="O376" i="1"/>
  <c r="N377" i="1"/>
  <c r="O377" i="1"/>
  <c r="N378" i="1"/>
  <c r="O378" i="1"/>
  <c r="N379" i="1"/>
  <c r="O379" i="1"/>
  <c r="N380" i="1"/>
  <c r="O380" i="1"/>
  <c r="N381" i="1"/>
  <c r="O381" i="1"/>
  <c r="N382" i="1"/>
  <c r="O382" i="1"/>
  <c r="N383" i="1"/>
  <c r="O383" i="1"/>
  <c r="N384" i="1"/>
  <c r="O384" i="1"/>
  <c r="N385" i="1"/>
  <c r="O385" i="1"/>
  <c r="N386" i="1"/>
  <c r="O386" i="1"/>
  <c r="N387" i="1"/>
  <c r="O387" i="1"/>
  <c r="N388" i="1"/>
  <c r="O388" i="1"/>
  <c r="N389" i="1"/>
  <c r="O389" i="1"/>
  <c r="N390" i="1"/>
  <c r="O390" i="1"/>
  <c r="N391" i="1"/>
  <c r="O391" i="1"/>
  <c r="G974" i="1" l="1"/>
  <c r="G973" i="1"/>
  <c r="O974" i="1" l="1"/>
  <c r="N974" i="1"/>
  <c r="O973" i="1"/>
  <c r="N973" i="1"/>
  <c r="D989" i="1"/>
  <c r="D5" i="1" s="1"/>
  <c r="E989" i="1"/>
  <c r="E5" i="1" s="1"/>
  <c r="F989" i="1"/>
  <c r="F5" i="1" s="1"/>
  <c r="G989" i="1" l="1"/>
  <c r="G5" i="1" s="1"/>
  <c r="AD989" i="1"/>
  <c r="AD5" i="1" s="1"/>
  <c r="AG989" i="1"/>
  <c r="AF989" i="1"/>
  <c r="AF5" i="1" s="1"/>
  <c r="AC989" i="1"/>
  <c r="AJ989" i="1"/>
  <c r="AK990" i="1" s="1"/>
  <c r="AL990" i="1" s="1"/>
  <c r="Q989" i="1"/>
  <c r="Q5" i="1" s="1"/>
  <c r="H989" i="1"/>
  <c r="P989" i="1"/>
  <c r="P5" i="1" s="1"/>
  <c r="S989" i="1"/>
  <c r="S5" i="1" s="1"/>
  <c r="U989" i="1"/>
  <c r="U5" i="1" s="1"/>
  <c r="I993" i="1" l="1"/>
  <c r="N997" i="1"/>
  <c r="H5" i="1"/>
  <c r="AI989" i="1"/>
  <c r="AI5" i="1" s="1"/>
  <c r="AC5" i="1"/>
  <c r="AG5" i="1"/>
  <c r="V989" i="1"/>
  <c r="V5" i="1" s="1"/>
  <c r="AJ5" i="1"/>
  <c r="AH989" i="1"/>
  <c r="AH5" i="1" s="1"/>
  <c r="K989" i="1"/>
  <c r="I989" i="1"/>
  <c r="I5" i="1" s="1"/>
  <c r="T989" i="1"/>
  <c r="T5" i="1" s="1"/>
  <c r="J989" i="1"/>
  <c r="M989" i="1"/>
  <c r="M5" i="1" s="1"/>
  <c r="L989" i="1"/>
  <c r="AA997" i="1" s="1"/>
  <c r="R989" i="1"/>
  <c r="R5" i="1" s="1"/>
  <c r="AK989" i="1"/>
  <c r="AL989" i="1"/>
  <c r="AL5" i="1" l="1"/>
  <c r="AN989" i="1"/>
  <c r="AN5" i="1" s="1"/>
  <c r="AK5" i="1"/>
  <c r="AM989" i="1"/>
  <c r="AM5" i="1" s="1"/>
  <c r="I1007" i="1"/>
  <c r="I996" i="1"/>
  <c r="I998" i="1" s="1"/>
  <c r="I997" i="1"/>
  <c r="I1006" i="1"/>
  <c r="I1008" i="1" s="1"/>
  <c r="AB989" i="1"/>
  <c r="AB5" i="1" s="1"/>
  <c r="N999" i="1"/>
  <c r="X989" i="1"/>
  <c r="X5" i="1" s="1"/>
  <c r="AE989" i="1"/>
  <c r="AE5" i="1" s="1"/>
  <c r="Z989" i="1"/>
  <c r="Z5" i="1" s="1"/>
  <c r="N989" i="1"/>
  <c r="N5" i="1" s="1"/>
  <c r="AA992" i="1"/>
  <c r="AA995" i="1" s="1"/>
  <c r="AA989" i="1"/>
  <c r="AA5" i="1" s="1"/>
  <c r="W989" i="1"/>
  <c r="W5" i="1" s="1"/>
  <c r="Y989" i="1"/>
  <c r="Y5" i="1" s="1"/>
  <c r="N998" i="1"/>
  <c r="O989" i="1"/>
  <c r="O5" i="1" s="1"/>
  <c r="K5" i="1"/>
  <c r="M991" i="1"/>
  <c r="L5" i="1"/>
  <c r="J5" i="1"/>
  <c r="AA993" i="1"/>
  <c r="AA994" i="1" s="1"/>
  <c r="I1000" i="1"/>
  <c r="I1001" i="1" s="1"/>
  <c r="AA996" i="1" l="1"/>
  <c r="AA998" i="1" s="1"/>
  <c r="I1002" i="1"/>
  <c r="I1003" i="1"/>
</calcChain>
</file>

<file path=xl/comments1.xml><?xml version="1.0" encoding="utf-8"?>
<comments xmlns="http://schemas.openxmlformats.org/spreadsheetml/2006/main">
  <authors>
    <author>Tuncay MORKOC</author>
  </authors>
  <commentList>
    <comment ref="M4" authorId="0">
      <text>
        <r>
          <rPr>
            <b/>
            <sz val="9"/>
            <color indexed="81"/>
            <rFont val="Tahoma"/>
            <family val="2"/>
            <charset val="162"/>
          </rPr>
          <t>5 yaş ve 4-5 yaş net hesaplamalarda düşülüyor</t>
        </r>
        <r>
          <rPr>
            <sz val="9"/>
            <color indexed="81"/>
            <rFont val="Tahoma"/>
            <family val="2"/>
            <charset val="162"/>
          </rPr>
          <t xml:space="preserve">
</t>
        </r>
      </text>
    </comment>
    <comment ref="AJ4" authorId="0">
      <text>
        <r>
          <rPr>
            <sz val="9"/>
            <color indexed="81"/>
            <rFont val="Tahoma"/>
            <family val="2"/>
            <charset val="162"/>
          </rPr>
          <t xml:space="preserve">Brüt okullaşması %100 den fazla olan ilçeler -öğrenci sayısı olduğundan bu eksiler düşülmez. Toplam 542 değil 549 bin
</t>
        </r>
      </text>
    </comment>
  </commentList>
</comments>
</file>

<file path=xl/sharedStrings.xml><?xml version="1.0" encoding="utf-8"?>
<sst xmlns="http://schemas.openxmlformats.org/spreadsheetml/2006/main" count="2369" uniqueCount="1215">
  <si>
    <t>İL</t>
  </si>
  <si>
    <t>İLÇE</t>
  </si>
  <si>
    <t>ADANA</t>
  </si>
  <si>
    <t>ALADAĞ</t>
  </si>
  <si>
    <t>CEYHAN</t>
  </si>
  <si>
    <t>ÇUKUROVA</t>
  </si>
  <si>
    <t>FEKE</t>
  </si>
  <si>
    <t>İMAMOĞLU</t>
  </si>
  <si>
    <t>KARAİSALI</t>
  </si>
  <si>
    <t>KARATAŞ</t>
  </si>
  <si>
    <t>KOZAN</t>
  </si>
  <si>
    <t>POZANTI</t>
  </si>
  <si>
    <t>SAİMBEYLİ</t>
  </si>
  <si>
    <t>SARIÇAM</t>
  </si>
  <si>
    <t>SEYHAN</t>
  </si>
  <si>
    <t>TUFANBEYLİ</t>
  </si>
  <si>
    <t>YUMURTALIK</t>
  </si>
  <si>
    <t>YÜREĞİR</t>
  </si>
  <si>
    <t>ADIYAMAN</t>
  </si>
  <si>
    <t>BESNİ</t>
  </si>
  <si>
    <t>ÇELİKHAN</t>
  </si>
  <si>
    <t>GERGER</t>
  </si>
  <si>
    <t>KAHTA</t>
  </si>
  <si>
    <t>SAMSAT</t>
  </si>
  <si>
    <t>SİNCİK</t>
  </si>
  <si>
    <t>TUT</t>
  </si>
  <si>
    <t>AFYONKARAHİSAR</t>
  </si>
  <si>
    <t>BAŞMAKÇI</t>
  </si>
  <si>
    <t>BOLVADİN</t>
  </si>
  <si>
    <t>ÇAY</t>
  </si>
  <si>
    <t>ÇOBANLAR</t>
  </si>
  <si>
    <t>DAZKIRI</t>
  </si>
  <si>
    <t>DİNAR</t>
  </si>
  <si>
    <t>EMİRDAĞ</t>
  </si>
  <si>
    <t>EVCİLER</t>
  </si>
  <si>
    <t>HOCALAR</t>
  </si>
  <si>
    <t>İHSANİYE</t>
  </si>
  <si>
    <t>İSCEHİSAR</t>
  </si>
  <si>
    <t>KIZILÖREN</t>
  </si>
  <si>
    <t>SANDIKLI</t>
  </si>
  <si>
    <t>SİNANPAŞA</t>
  </si>
  <si>
    <t>SULTANDAĞI</t>
  </si>
  <si>
    <t>ŞUHUT</t>
  </si>
  <si>
    <t>AĞRI</t>
  </si>
  <si>
    <t>DİYADİN</t>
  </si>
  <si>
    <t>DOĞUBEYAZIT</t>
  </si>
  <si>
    <t>ELEŞKİRT</t>
  </si>
  <si>
    <t>HAMUR</t>
  </si>
  <si>
    <t>PATNOS</t>
  </si>
  <si>
    <t>TAŞLIÇAY</t>
  </si>
  <si>
    <t>TUTAK</t>
  </si>
  <si>
    <t>AKSARAY</t>
  </si>
  <si>
    <t>AĞAÇÖREN</t>
  </si>
  <si>
    <t>ESKİL</t>
  </si>
  <si>
    <t>GÜLAĞAÇ</t>
  </si>
  <si>
    <t>GÜZELYURT</t>
  </si>
  <si>
    <t>SARIYAHŞİ</t>
  </si>
  <si>
    <t>AMASYA</t>
  </si>
  <si>
    <t>GÖYNÜCEK</t>
  </si>
  <si>
    <t>GÜMÜŞHACIKÖY</t>
  </si>
  <si>
    <t>HAMAMÖZÜ</t>
  </si>
  <si>
    <t>MERZİFON</t>
  </si>
  <si>
    <t>SULUOVA</t>
  </si>
  <si>
    <t>TAŞOVA</t>
  </si>
  <si>
    <t>ANKARA</t>
  </si>
  <si>
    <t>AKYURT</t>
  </si>
  <si>
    <t>ALTINDAĞ</t>
  </si>
  <si>
    <t>AYAŞ</t>
  </si>
  <si>
    <t>BALA</t>
  </si>
  <si>
    <t>BEYPAZARI</t>
  </si>
  <si>
    <t>ÇAMLIDERE</t>
  </si>
  <si>
    <t>ÇANKAYA</t>
  </si>
  <si>
    <t>ÇUBUK</t>
  </si>
  <si>
    <t>ELMADAĞ</t>
  </si>
  <si>
    <t>ETİMESGUT</t>
  </si>
  <si>
    <t>EVREN</t>
  </si>
  <si>
    <t>GÜDÜL</t>
  </si>
  <si>
    <t>HAYMANA</t>
  </si>
  <si>
    <t>KALECİK</t>
  </si>
  <si>
    <t>KAZAN</t>
  </si>
  <si>
    <t>KEÇİÖREN</t>
  </si>
  <si>
    <t>KIZILCAHAMAM</t>
  </si>
  <si>
    <t>MAMAK</t>
  </si>
  <si>
    <t>NALLIHAN</t>
  </si>
  <si>
    <t>POLATLI</t>
  </si>
  <si>
    <t>PURSAKLAR</t>
  </si>
  <si>
    <t>SİNCAN</t>
  </si>
  <si>
    <t>ŞEREFLİKOÇHİSAR</t>
  </si>
  <si>
    <t>YENİMAHALLE</t>
  </si>
  <si>
    <t>ANTALYA</t>
  </si>
  <si>
    <t>AKSEKİ</t>
  </si>
  <si>
    <t>ALANYA</t>
  </si>
  <si>
    <t>DEMRE</t>
  </si>
  <si>
    <t>DÖŞEMEALTI</t>
  </si>
  <si>
    <t>ELMALI</t>
  </si>
  <si>
    <t>FİNİKE</t>
  </si>
  <si>
    <t>GAZİPAŞA</t>
  </si>
  <si>
    <t>GÜNDOĞMUŞ</t>
  </si>
  <si>
    <t>İBRADI</t>
  </si>
  <si>
    <t>KAŞ</t>
  </si>
  <si>
    <t>KEPEZ</t>
  </si>
  <si>
    <t>KONYAALTI</t>
  </si>
  <si>
    <t>KORKUTELİ</t>
  </si>
  <si>
    <t>KUMLUCA</t>
  </si>
  <si>
    <t>MANAVGAT</t>
  </si>
  <si>
    <t>MURATPAŞA</t>
  </si>
  <si>
    <t>SERİK</t>
  </si>
  <si>
    <t>ARDAHAN</t>
  </si>
  <si>
    <t>ÇILDIR</t>
  </si>
  <si>
    <t>DAMAL</t>
  </si>
  <si>
    <t>GÖLE</t>
  </si>
  <si>
    <t>HANAK</t>
  </si>
  <si>
    <t>POSOF</t>
  </si>
  <si>
    <t>ARTVİN</t>
  </si>
  <si>
    <t>ARDANUÇ</t>
  </si>
  <si>
    <t>ARHAVİ</t>
  </si>
  <si>
    <t>BORÇKA</t>
  </si>
  <si>
    <t>HOPA</t>
  </si>
  <si>
    <t>MURGUL</t>
  </si>
  <si>
    <t>ŞAVŞAT</t>
  </si>
  <si>
    <t>YUSUFELİ</t>
  </si>
  <si>
    <t>AYDIN</t>
  </si>
  <si>
    <t>BOZDOĞAN</t>
  </si>
  <si>
    <t>BUHARKENT</t>
  </si>
  <si>
    <t>ÇİNE</t>
  </si>
  <si>
    <t>DİDİM</t>
  </si>
  <si>
    <t>EFELER</t>
  </si>
  <si>
    <t>GERMENCİK</t>
  </si>
  <si>
    <t>İNCİRLİOVA</t>
  </si>
  <si>
    <t>KARACASU</t>
  </si>
  <si>
    <t>KARPUZLU</t>
  </si>
  <si>
    <t>KOÇARLI</t>
  </si>
  <si>
    <t>KÖŞK</t>
  </si>
  <si>
    <t>KUŞADASI</t>
  </si>
  <si>
    <t>KUYUCAK</t>
  </si>
  <si>
    <t>NAZİLLİ</t>
  </si>
  <si>
    <t>SÖKE</t>
  </si>
  <si>
    <t>SULTANHİSAR</t>
  </si>
  <si>
    <t>BALIKESİR</t>
  </si>
  <si>
    <t>ALTIEYLÜL</t>
  </si>
  <si>
    <t>AYVALIK</t>
  </si>
  <si>
    <t>BALYA</t>
  </si>
  <si>
    <t>BANDIRMA</t>
  </si>
  <si>
    <t>BİGADİÇ</t>
  </si>
  <si>
    <t>BURHANİYE</t>
  </si>
  <si>
    <t>DURSUNBEY</t>
  </si>
  <si>
    <t>ERDEK</t>
  </si>
  <si>
    <t>GÖMEÇ</t>
  </si>
  <si>
    <t>HAVRAN</t>
  </si>
  <si>
    <t>İVRİNDİ</t>
  </si>
  <si>
    <t>KARESİ</t>
  </si>
  <si>
    <t>KEPSUT</t>
  </si>
  <si>
    <t>MANYAS</t>
  </si>
  <si>
    <t>MARMARA</t>
  </si>
  <si>
    <t>SAVAŞTEPE</t>
  </si>
  <si>
    <t>SINDIRGI</t>
  </si>
  <si>
    <t>SUSURLUK</t>
  </si>
  <si>
    <t>BARTIN</t>
  </si>
  <si>
    <t>AMASRA</t>
  </si>
  <si>
    <t>KURUCAŞİLE</t>
  </si>
  <si>
    <t>ULUS</t>
  </si>
  <si>
    <t>BATMAN</t>
  </si>
  <si>
    <t>BEŞİRİ</t>
  </si>
  <si>
    <t>GERCÜŞ</t>
  </si>
  <si>
    <t>HASANKEYF</t>
  </si>
  <si>
    <t>KOZLUK</t>
  </si>
  <si>
    <t>SASON</t>
  </si>
  <si>
    <t>BAYBURT</t>
  </si>
  <si>
    <t>AYDINTEPE</t>
  </si>
  <si>
    <t>DEMİRÖZÜ</t>
  </si>
  <si>
    <t>BİLECİK</t>
  </si>
  <si>
    <t>BOZÜYÜK</t>
  </si>
  <si>
    <t>GÖLPAZARI</t>
  </si>
  <si>
    <t>İNHİSAR</t>
  </si>
  <si>
    <t>OSMANELİ</t>
  </si>
  <si>
    <t>PAZARYERİ</t>
  </si>
  <si>
    <t>SÖĞÜT</t>
  </si>
  <si>
    <t>BİNGÖL</t>
  </si>
  <si>
    <t>ADAKLI</t>
  </si>
  <si>
    <t>GENÇ</t>
  </si>
  <si>
    <t>KARLIOVA</t>
  </si>
  <si>
    <t>KIĞI</t>
  </si>
  <si>
    <t>SOLHAN</t>
  </si>
  <si>
    <t>YAYLADERE</t>
  </si>
  <si>
    <t>YEDİSU</t>
  </si>
  <si>
    <t>BİTLİS</t>
  </si>
  <si>
    <t>ADİLCEVAZ</t>
  </si>
  <si>
    <t>AHLAT</t>
  </si>
  <si>
    <t>GÜROYMAK</t>
  </si>
  <si>
    <t>HİZAN</t>
  </si>
  <si>
    <t>MUTKİ</t>
  </si>
  <si>
    <t>TATVAN</t>
  </si>
  <si>
    <t>BOLU</t>
  </si>
  <si>
    <t>DÖRTDİVAN</t>
  </si>
  <si>
    <t>GEREDE</t>
  </si>
  <si>
    <t>GÖYNÜK</t>
  </si>
  <si>
    <t>KIBRISCIK</t>
  </si>
  <si>
    <t>MENGEN</t>
  </si>
  <si>
    <t>MUDURNU</t>
  </si>
  <si>
    <t>SEBEN</t>
  </si>
  <si>
    <t>YENİÇAĞA</t>
  </si>
  <si>
    <t>BURDUR</t>
  </si>
  <si>
    <t>AĞLASUN</t>
  </si>
  <si>
    <t>BUCAK</t>
  </si>
  <si>
    <t>ÇAVDIR</t>
  </si>
  <si>
    <t>ÇELTİKÇİ</t>
  </si>
  <si>
    <t>GÖLHİSAR</t>
  </si>
  <si>
    <t>KARAMANLI</t>
  </si>
  <si>
    <t>TEFENNİ</t>
  </si>
  <si>
    <t>YEŞİLOVA</t>
  </si>
  <si>
    <t>BURSA</t>
  </si>
  <si>
    <t>BÜYÜKORHAN</t>
  </si>
  <si>
    <t>GEMLİK</t>
  </si>
  <si>
    <t>GÜRSU</t>
  </si>
  <si>
    <t>HARMANCIK</t>
  </si>
  <si>
    <t>İNEGÖL</t>
  </si>
  <si>
    <t>İZNİK</t>
  </si>
  <si>
    <t>KARACABEY</t>
  </si>
  <si>
    <t>KELES</t>
  </si>
  <si>
    <t>KESTEL</t>
  </si>
  <si>
    <t>MUDANYA</t>
  </si>
  <si>
    <t>MUSTAFAKEMALPAŞA</t>
  </si>
  <si>
    <t>NİLÜFER</t>
  </si>
  <si>
    <t>ORHANELİ</t>
  </si>
  <si>
    <t>ORHANGAZİ</t>
  </si>
  <si>
    <t>OSMANGAZİ</t>
  </si>
  <si>
    <t>YILDIRIM</t>
  </si>
  <si>
    <t>ÇANAKKALE</t>
  </si>
  <si>
    <t>BAYRAMİÇ</t>
  </si>
  <si>
    <t>BİGA</t>
  </si>
  <si>
    <t>BOZCAADA</t>
  </si>
  <si>
    <t>ÇAN</t>
  </si>
  <si>
    <t>ECEABAT</t>
  </si>
  <si>
    <t>EZİNE</t>
  </si>
  <si>
    <t>GELİBOLU</t>
  </si>
  <si>
    <t>GÖKÇEADA</t>
  </si>
  <si>
    <t>LAPSEKİ</t>
  </si>
  <si>
    <t>ÇANKIRI</t>
  </si>
  <si>
    <t>ATKARACALAR</t>
  </si>
  <si>
    <t>BAYRAMÖREN</t>
  </si>
  <si>
    <t>ÇERKEŞ</t>
  </si>
  <si>
    <t>ELDİVAN</t>
  </si>
  <si>
    <t>ILGAZ</t>
  </si>
  <si>
    <t>KIZILIRMAK</t>
  </si>
  <si>
    <t>KORGUN</t>
  </si>
  <si>
    <t>KURŞUNLU</t>
  </si>
  <si>
    <t>ORTA</t>
  </si>
  <si>
    <t>ŞABANÖZÜ</t>
  </si>
  <si>
    <t>YAPRAKLI</t>
  </si>
  <si>
    <t>ÇORUM</t>
  </si>
  <si>
    <t>ALACA</t>
  </si>
  <si>
    <t>BOĞAZKALE</t>
  </si>
  <si>
    <t>DODURGA</t>
  </si>
  <si>
    <t>İSKİLİP</t>
  </si>
  <si>
    <t>KARGI</t>
  </si>
  <si>
    <t>LAÇİN</t>
  </si>
  <si>
    <t>MECİTÖZÜ</t>
  </si>
  <si>
    <t>OĞUZLAR</t>
  </si>
  <si>
    <t>OSMANCIK</t>
  </si>
  <si>
    <t>SUNGURLU</t>
  </si>
  <si>
    <t>UĞURLUDAĞ</t>
  </si>
  <si>
    <t>DENİZLİ</t>
  </si>
  <si>
    <t>ACIPAYAM</t>
  </si>
  <si>
    <t>BABADAĞ</t>
  </si>
  <si>
    <t>BAKLAN</t>
  </si>
  <si>
    <t>BEKİLLİ</t>
  </si>
  <si>
    <t>BEYAĞAÇ</t>
  </si>
  <si>
    <t>BULDAN</t>
  </si>
  <si>
    <t>ÇAL</t>
  </si>
  <si>
    <t>ÇAMELİ</t>
  </si>
  <si>
    <t>ÇARDAK</t>
  </si>
  <si>
    <t>ÇİVRİL</t>
  </si>
  <si>
    <t>GÜNEY</t>
  </si>
  <si>
    <t>HONAZ</t>
  </si>
  <si>
    <t>MERKEZEFENDİ</t>
  </si>
  <si>
    <t>PAMUKKALE</t>
  </si>
  <si>
    <t>SARAYKÖY</t>
  </si>
  <si>
    <t>SERİNHİSAR</t>
  </si>
  <si>
    <t>TAVAS</t>
  </si>
  <si>
    <t>DİYARBAKIR</t>
  </si>
  <si>
    <t>BAĞLAR</t>
  </si>
  <si>
    <t>BİSMİL</t>
  </si>
  <si>
    <t>ÇERMİK</t>
  </si>
  <si>
    <t>ÇINAR</t>
  </si>
  <si>
    <t>ÇÜNGÜŞ</t>
  </si>
  <si>
    <t>DİCLE</t>
  </si>
  <si>
    <t>EĞİL</t>
  </si>
  <si>
    <t>ERGANİ</t>
  </si>
  <si>
    <t>HANİ</t>
  </si>
  <si>
    <t>HAZRO</t>
  </si>
  <si>
    <t>KAYAPINAR</t>
  </si>
  <si>
    <t>KOCAKÖY</t>
  </si>
  <si>
    <t>KULP</t>
  </si>
  <si>
    <t>LİCE</t>
  </si>
  <si>
    <t>SİLVAN</t>
  </si>
  <si>
    <t>SUR</t>
  </si>
  <si>
    <t>DÜZCE</t>
  </si>
  <si>
    <t>AKÇAKOCA</t>
  </si>
  <si>
    <t>CUMAYERİ</t>
  </si>
  <si>
    <t>ÇİLİMLİ</t>
  </si>
  <si>
    <t>GÖLYAKA</t>
  </si>
  <si>
    <t>GÜMÜŞOVA</t>
  </si>
  <si>
    <t>KAYNAŞLI</t>
  </si>
  <si>
    <t>YIĞILCA</t>
  </si>
  <si>
    <t>EDİRNE</t>
  </si>
  <si>
    <t>ENEZ</t>
  </si>
  <si>
    <t>HAVSA</t>
  </si>
  <si>
    <t>İPSALA</t>
  </si>
  <si>
    <t>KEŞAN</t>
  </si>
  <si>
    <t>LALAPAŞA</t>
  </si>
  <si>
    <t>MERİÇ</t>
  </si>
  <si>
    <t>SÜLOĞLU</t>
  </si>
  <si>
    <t>UZUNKÖPRÜ</t>
  </si>
  <si>
    <t>ELAZIĞ</t>
  </si>
  <si>
    <t>AĞIN</t>
  </si>
  <si>
    <t>ALACAKAYA</t>
  </si>
  <si>
    <t>ARICAK</t>
  </si>
  <si>
    <t>BASKİL</t>
  </si>
  <si>
    <t>KARAKOÇAN</t>
  </si>
  <si>
    <t>KEBAN</t>
  </si>
  <si>
    <t>KOVANCILAR</t>
  </si>
  <si>
    <t>MADEN</t>
  </si>
  <si>
    <t>PALU</t>
  </si>
  <si>
    <t>SİVRİCE</t>
  </si>
  <si>
    <t>ERZİNCAN</t>
  </si>
  <si>
    <t>ÇAYIRLI</t>
  </si>
  <si>
    <t>İLİÇ</t>
  </si>
  <si>
    <t>KEMAH</t>
  </si>
  <si>
    <t>KEMALİYE</t>
  </si>
  <si>
    <t>OTLUKBELİ</t>
  </si>
  <si>
    <t>REFAHİYE</t>
  </si>
  <si>
    <t>TERCAN</t>
  </si>
  <si>
    <t>ÜZÜMLÜ</t>
  </si>
  <si>
    <t>ERZURUM</t>
  </si>
  <si>
    <t>AŞKALE</t>
  </si>
  <si>
    <t>AZİZİYE</t>
  </si>
  <si>
    <t>ÇAT</t>
  </si>
  <si>
    <t>HINIS</t>
  </si>
  <si>
    <t>HORASAN</t>
  </si>
  <si>
    <t>İSPİR</t>
  </si>
  <si>
    <t>KARAÇOBAN</t>
  </si>
  <si>
    <t>KARAYAZI</t>
  </si>
  <si>
    <t>KÖPRÜKÖY</t>
  </si>
  <si>
    <t>NARMAN</t>
  </si>
  <si>
    <t>OLTU</t>
  </si>
  <si>
    <t>OLUR</t>
  </si>
  <si>
    <t>PALANDÖKEN</t>
  </si>
  <si>
    <t>PASİNLER</t>
  </si>
  <si>
    <t>PAZARYOLU</t>
  </si>
  <si>
    <t>ŞENKAYA</t>
  </si>
  <si>
    <t>TEKMAN</t>
  </si>
  <si>
    <t>TORTUM</t>
  </si>
  <si>
    <t>UZUNDERE</t>
  </si>
  <si>
    <t>YAKUTİYE</t>
  </si>
  <si>
    <t>ESKİŞEHİR</t>
  </si>
  <si>
    <t>ALPU</t>
  </si>
  <si>
    <t>BEYLİKOVA</t>
  </si>
  <si>
    <t>ÇİFTELER</t>
  </si>
  <si>
    <t>GÜNYÜZÜ</t>
  </si>
  <si>
    <t>HAN</t>
  </si>
  <si>
    <t>İNÖNÜ</t>
  </si>
  <si>
    <t>MAHMUDİYE</t>
  </si>
  <si>
    <t>MİHALGAZİ</t>
  </si>
  <si>
    <t>MİHALIÇÇIK</t>
  </si>
  <si>
    <t>ODUNPAZARI</t>
  </si>
  <si>
    <t>SARICAKAYA</t>
  </si>
  <si>
    <t>SEYİTGAZİ</t>
  </si>
  <si>
    <t>SİVRİHİSAR</t>
  </si>
  <si>
    <t>TEPEBAŞI</t>
  </si>
  <si>
    <t>GAZİANTEP</t>
  </si>
  <si>
    <t>ARABAN</t>
  </si>
  <si>
    <t>İSLAHİYE</t>
  </si>
  <si>
    <t>KARKAMIŞ</t>
  </si>
  <si>
    <t>NİZİP</t>
  </si>
  <si>
    <t>NURDAĞI</t>
  </si>
  <si>
    <t>OĞUZELİ</t>
  </si>
  <si>
    <t>ŞAHİNBEY</t>
  </si>
  <si>
    <t>ŞEHİTKAMİL</t>
  </si>
  <si>
    <t>YAVUZELİ</t>
  </si>
  <si>
    <t>GİRESUN</t>
  </si>
  <si>
    <t>ALUCRA</t>
  </si>
  <si>
    <t>BULANCAK</t>
  </si>
  <si>
    <t>ÇAMOLUK</t>
  </si>
  <si>
    <t>ÇANAKÇI</t>
  </si>
  <si>
    <t>DERELİ</t>
  </si>
  <si>
    <t>DOĞANKENT</t>
  </si>
  <si>
    <t>ESPİYE</t>
  </si>
  <si>
    <t>EYNESİL</t>
  </si>
  <si>
    <t>GÖRELE</t>
  </si>
  <si>
    <t>GÜCE</t>
  </si>
  <si>
    <t>KEŞAP</t>
  </si>
  <si>
    <t>PİRAZİZ</t>
  </si>
  <si>
    <t>ŞEBİNKARAHİSAR</t>
  </si>
  <si>
    <t>TİREBOLU</t>
  </si>
  <si>
    <t>YAĞLIDERE</t>
  </si>
  <si>
    <t>GÜMÜŞHANE</t>
  </si>
  <si>
    <t>KELKİT</t>
  </si>
  <si>
    <t>KÖSE</t>
  </si>
  <si>
    <t>KÜRTÜN</t>
  </si>
  <si>
    <t>ŞİRAN</t>
  </si>
  <si>
    <t>TORUL</t>
  </si>
  <si>
    <t>HAKKARİ</t>
  </si>
  <si>
    <t>ÇUKURCA</t>
  </si>
  <si>
    <t>ŞEMDİNLİ</t>
  </si>
  <si>
    <t>YÜKSEKOVA</t>
  </si>
  <si>
    <t>HATAY</t>
  </si>
  <si>
    <t>ALTINÖZÜ</t>
  </si>
  <si>
    <t>ANTAKYA</t>
  </si>
  <si>
    <t>ARSUZ</t>
  </si>
  <si>
    <t>BELEN</t>
  </si>
  <si>
    <t>DEFNE</t>
  </si>
  <si>
    <t>DÖRTYOL</t>
  </si>
  <si>
    <t>ERZİN</t>
  </si>
  <si>
    <t>HASSA</t>
  </si>
  <si>
    <t>İSKENDERUN</t>
  </si>
  <si>
    <t>KIRIKHAN</t>
  </si>
  <si>
    <t>KUMLU</t>
  </si>
  <si>
    <t>PAYAS</t>
  </si>
  <si>
    <t>REYHANLI</t>
  </si>
  <si>
    <t>SAMANDAĞ</t>
  </si>
  <si>
    <t>YAYLADAĞI</t>
  </si>
  <si>
    <t>IĞDIR</t>
  </si>
  <si>
    <t>ARALIK</t>
  </si>
  <si>
    <t>KARAKOYUNLU</t>
  </si>
  <si>
    <t>TUZLUCA</t>
  </si>
  <si>
    <t>ISPARTA</t>
  </si>
  <si>
    <t>ATABEY</t>
  </si>
  <si>
    <t>EĞİRDİR</t>
  </si>
  <si>
    <t>GELENDOST</t>
  </si>
  <si>
    <t>KEÇİBORLU</t>
  </si>
  <si>
    <t>SENİRKENT</t>
  </si>
  <si>
    <t>SÜTÇÜLER</t>
  </si>
  <si>
    <t>ŞARKIKARAAĞAÇ</t>
  </si>
  <si>
    <t>ULUBORLU</t>
  </si>
  <si>
    <t>YALVAÇ</t>
  </si>
  <si>
    <t>YENİŞARBADEMLİ</t>
  </si>
  <si>
    <t>İSTANBUL</t>
  </si>
  <si>
    <t>ADALAR</t>
  </si>
  <si>
    <t>ARNAVUTKÖY</t>
  </si>
  <si>
    <t>ATAŞEHİR</t>
  </si>
  <si>
    <t>AVCILAR</t>
  </si>
  <si>
    <t>BAĞCILAR</t>
  </si>
  <si>
    <t>BAHÇELİEVLER</t>
  </si>
  <si>
    <t>BAKIRKÖY</t>
  </si>
  <si>
    <t>BAŞAKŞEHİR</t>
  </si>
  <si>
    <t>BAYRAMPAŞA</t>
  </si>
  <si>
    <t>BEŞİKTAŞ</t>
  </si>
  <si>
    <t>BEYKOZ</t>
  </si>
  <si>
    <t>BEYLİKDÜZÜ</t>
  </si>
  <si>
    <t>BEYOĞLU</t>
  </si>
  <si>
    <t>BÜYÜKÇEKMECE</t>
  </si>
  <si>
    <t>ÇATALCA</t>
  </si>
  <si>
    <t>ÇEKMEKÖY</t>
  </si>
  <si>
    <t>ESENLER</t>
  </si>
  <si>
    <t>ESENYURT</t>
  </si>
  <si>
    <t>EYÜP</t>
  </si>
  <si>
    <t>FATİH</t>
  </si>
  <si>
    <t>GAZİOSMANPAŞA</t>
  </si>
  <si>
    <t>GÜNGÖREN</t>
  </si>
  <si>
    <t>KADIKÖY</t>
  </si>
  <si>
    <t>KAĞITHANE</t>
  </si>
  <si>
    <t>KARTAL</t>
  </si>
  <si>
    <t>KÜÇÜKÇEKMECE</t>
  </si>
  <si>
    <t>MALTEPE</t>
  </si>
  <si>
    <t>PENDİK</t>
  </si>
  <si>
    <t>SANCAKTEPE</t>
  </si>
  <si>
    <t>SARIYER</t>
  </si>
  <si>
    <t>SİLİVRİ</t>
  </si>
  <si>
    <t>SULTANBEYLİ</t>
  </si>
  <si>
    <t>SULTANGAZİ</t>
  </si>
  <si>
    <t>ŞİLE</t>
  </si>
  <si>
    <t>ŞİŞLİ</t>
  </si>
  <si>
    <t>TUZLA</t>
  </si>
  <si>
    <t>ÜMRANİYE</t>
  </si>
  <si>
    <t>ÜSKÜDAR</t>
  </si>
  <si>
    <t>ZEYTİNBURNU</t>
  </si>
  <si>
    <t>İZMİR</t>
  </si>
  <si>
    <t>ALİAĞA</t>
  </si>
  <si>
    <t>BALÇOVA</t>
  </si>
  <si>
    <t>BAYINDIR</t>
  </si>
  <si>
    <t>BAYRAKLI</t>
  </si>
  <si>
    <t>BERGAMA</t>
  </si>
  <si>
    <t>BEYDAĞ</t>
  </si>
  <si>
    <t>BORNOVA</t>
  </si>
  <si>
    <t>BUCA</t>
  </si>
  <si>
    <t>ÇEŞME</t>
  </si>
  <si>
    <t>ÇİĞLİ</t>
  </si>
  <si>
    <t>DİKİLİ</t>
  </si>
  <si>
    <t>FOÇA</t>
  </si>
  <si>
    <t>GAZİEMİR</t>
  </si>
  <si>
    <t>GÜZELBAHÇE</t>
  </si>
  <si>
    <t>KARABAĞLAR</t>
  </si>
  <si>
    <t>KARABURUN</t>
  </si>
  <si>
    <t>KARŞIYAKA</t>
  </si>
  <si>
    <t>KEMALPAŞA</t>
  </si>
  <si>
    <t>KINIK</t>
  </si>
  <si>
    <t>KİRAZ</t>
  </si>
  <si>
    <t>KONAK</t>
  </si>
  <si>
    <t>MENDERES</t>
  </si>
  <si>
    <t>MENEMEN</t>
  </si>
  <si>
    <t>NARLIDERE</t>
  </si>
  <si>
    <t>ÖDEMİŞ</t>
  </si>
  <si>
    <t>SEFERİHİSAR</t>
  </si>
  <si>
    <t>SELÇUK</t>
  </si>
  <si>
    <t>TİRE</t>
  </si>
  <si>
    <t>TORBALI</t>
  </si>
  <si>
    <t>URLA</t>
  </si>
  <si>
    <t>KAHRAMANMARAŞ</t>
  </si>
  <si>
    <t>AFŞİN</t>
  </si>
  <si>
    <t>ANDIRIN</t>
  </si>
  <si>
    <t>ÇAĞLIYANCERİT</t>
  </si>
  <si>
    <t>DULKADİROĞLU</t>
  </si>
  <si>
    <t>EKİNÖZÜ</t>
  </si>
  <si>
    <t>ELBİSTAN</t>
  </si>
  <si>
    <t>GÖKSUN</t>
  </si>
  <si>
    <t>NURHAK</t>
  </si>
  <si>
    <t>ONİKİŞUBAT</t>
  </si>
  <si>
    <t>PAZARCIK</t>
  </si>
  <si>
    <t>TÜRKOĞLU</t>
  </si>
  <si>
    <t>KARABÜK</t>
  </si>
  <si>
    <t>EFLANİ</t>
  </si>
  <si>
    <t>ESKİPAZAR</t>
  </si>
  <si>
    <t>SAFRANBOLU</t>
  </si>
  <si>
    <t>KARAMAN</t>
  </si>
  <si>
    <t>AYRANCI</t>
  </si>
  <si>
    <t>BAŞYAYLA</t>
  </si>
  <si>
    <t>ERMENEK</t>
  </si>
  <si>
    <t>KAZIMKARABEKİR</t>
  </si>
  <si>
    <t>SARIVELİLER</t>
  </si>
  <si>
    <t>KARS</t>
  </si>
  <si>
    <t>AKYAKA</t>
  </si>
  <si>
    <t>ARPAÇAY</t>
  </si>
  <si>
    <t>DİGOR</t>
  </si>
  <si>
    <t>KAĞIZMAN</t>
  </si>
  <si>
    <t>SARIKAMIŞ</t>
  </si>
  <si>
    <t>SELİM</t>
  </si>
  <si>
    <t>SUSUZ</t>
  </si>
  <si>
    <t>KASTAMONU</t>
  </si>
  <si>
    <t>ABANA</t>
  </si>
  <si>
    <t>AĞLI</t>
  </si>
  <si>
    <t>ARAÇ</t>
  </si>
  <si>
    <t>AZDAVAY</t>
  </si>
  <si>
    <t>CİDE</t>
  </si>
  <si>
    <t>ÇATALZEYTİN</t>
  </si>
  <si>
    <t>DADAY</t>
  </si>
  <si>
    <t>DEVREKANİ</t>
  </si>
  <si>
    <t>DOĞANYURT</t>
  </si>
  <si>
    <t>HANÖNÜ</t>
  </si>
  <si>
    <t>İHSANGAZİ</t>
  </si>
  <si>
    <t>İNEBOLU</t>
  </si>
  <si>
    <t>KÜRE</t>
  </si>
  <si>
    <t>SEYDİLER</t>
  </si>
  <si>
    <t>ŞENPAZAR</t>
  </si>
  <si>
    <t>TAŞKÖPRÜ</t>
  </si>
  <si>
    <t>TOSYA</t>
  </si>
  <si>
    <t>KAYSERİ</t>
  </si>
  <si>
    <t>AKKIŞLA</t>
  </si>
  <si>
    <t>BÜNYAN</t>
  </si>
  <si>
    <t>DEVELİ</t>
  </si>
  <si>
    <t>FELAHİYE</t>
  </si>
  <si>
    <t>HACILAR</t>
  </si>
  <si>
    <t>İNCESU</t>
  </si>
  <si>
    <t>KOCASİNAN</t>
  </si>
  <si>
    <t>MELİKGAZİ</t>
  </si>
  <si>
    <t>ÖZVATAN</t>
  </si>
  <si>
    <t>SARIOĞLAN</t>
  </si>
  <si>
    <t>SARIZ</t>
  </si>
  <si>
    <t>TALAS</t>
  </si>
  <si>
    <t>TOMARZA</t>
  </si>
  <si>
    <t>YAHYALI</t>
  </si>
  <si>
    <t>YEŞİLHİSAR</t>
  </si>
  <si>
    <t>KIRIKKALE</t>
  </si>
  <si>
    <t>BAHŞİLİ</t>
  </si>
  <si>
    <t>BALIŞEYH</t>
  </si>
  <si>
    <t>ÇELEBİ</t>
  </si>
  <si>
    <t>DELİCE</t>
  </si>
  <si>
    <t>KARAKEÇİLİ</t>
  </si>
  <si>
    <t>KESKİN</t>
  </si>
  <si>
    <t>SULAKYURT</t>
  </si>
  <si>
    <t>YAHŞİHAN</t>
  </si>
  <si>
    <t>KIRKLARELİ</t>
  </si>
  <si>
    <t>BABAESKİ</t>
  </si>
  <si>
    <t>DEMİRKÖY</t>
  </si>
  <si>
    <t>KOFÇAZ</t>
  </si>
  <si>
    <t>LÜLEBURGAZ</t>
  </si>
  <si>
    <t>PEHLİVANKÖY</t>
  </si>
  <si>
    <t>PINARHİSAR</t>
  </si>
  <si>
    <t>VİZE</t>
  </si>
  <si>
    <t>KIRŞEHİR</t>
  </si>
  <si>
    <t>AKÇAKENT</t>
  </si>
  <si>
    <t>AKPINAR</t>
  </si>
  <si>
    <t>BOZTEPE</t>
  </si>
  <si>
    <t>ÇİÇEKDAĞI</t>
  </si>
  <si>
    <t>KAMAN</t>
  </si>
  <si>
    <t>MUCUR</t>
  </si>
  <si>
    <t>KİLİS</t>
  </si>
  <si>
    <t>ELBEYLİ</t>
  </si>
  <si>
    <t>MUSABEYLİ</t>
  </si>
  <si>
    <t>POLATELİ</t>
  </si>
  <si>
    <t>KOCAELİ</t>
  </si>
  <si>
    <t>BAŞİSKELE</t>
  </si>
  <si>
    <t>ÇAYIROVA</t>
  </si>
  <si>
    <t>DARICA</t>
  </si>
  <si>
    <t>DERİNCE</t>
  </si>
  <si>
    <t>DİLOVASI</t>
  </si>
  <si>
    <t>GEBZE</t>
  </si>
  <si>
    <t>GÖLCÜK</t>
  </si>
  <si>
    <t>İZMİT</t>
  </si>
  <si>
    <t>KANDIRA</t>
  </si>
  <si>
    <t>KARAMÜRSEL</t>
  </si>
  <si>
    <t>KARTEPE</t>
  </si>
  <si>
    <t>KÖRFEZ</t>
  </si>
  <si>
    <t>KONYA</t>
  </si>
  <si>
    <t>AHIRLI</t>
  </si>
  <si>
    <t>AKÖREN</t>
  </si>
  <si>
    <t>AKŞEHİR</t>
  </si>
  <si>
    <t>ALTINEKİN</t>
  </si>
  <si>
    <t>BEYŞEHİR</t>
  </si>
  <si>
    <t>BOZKIR</t>
  </si>
  <si>
    <t>CİHANBEYLİ</t>
  </si>
  <si>
    <t>ÇELTİK</t>
  </si>
  <si>
    <t>ÇUMRA</t>
  </si>
  <si>
    <t>DERBENT</t>
  </si>
  <si>
    <t>DEREBUCAK</t>
  </si>
  <si>
    <t>DOĞANHİSAR</t>
  </si>
  <si>
    <t>EMİRGAZİ</t>
  </si>
  <si>
    <t>GÜNEYSINIR</t>
  </si>
  <si>
    <t>HADİM</t>
  </si>
  <si>
    <t>HALKAPINAR</t>
  </si>
  <si>
    <t>HÜYÜK</t>
  </si>
  <si>
    <t>ILGIN</t>
  </si>
  <si>
    <t>KADINHANI</t>
  </si>
  <si>
    <t>KARAPINAR</t>
  </si>
  <si>
    <t>KARATAY</t>
  </si>
  <si>
    <t>KULU</t>
  </si>
  <si>
    <t>MERAM</t>
  </si>
  <si>
    <t>SARAYÖNÜ</t>
  </si>
  <si>
    <t>SELÇUKLU</t>
  </si>
  <si>
    <t>SEYDİŞEHİR</t>
  </si>
  <si>
    <t>TAŞKENT</t>
  </si>
  <si>
    <t>TUZLUKÇU</t>
  </si>
  <si>
    <t>YALIHÜYÜK</t>
  </si>
  <si>
    <t>YUNAK</t>
  </si>
  <si>
    <t>KÜTAHYA</t>
  </si>
  <si>
    <t>ALTINTAŞ</t>
  </si>
  <si>
    <t>ASLANAPA</t>
  </si>
  <si>
    <t>ÇAVDARHİSAR</t>
  </si>
  <si>
    <t>DOMANİÇ</t>
  </si>
  <si>
    <t>DUMLUPINAR</t>
  </si>
  <si>
    <t>EMET</t>
  </si>
  <si>
    <t>GEDİZ</t>
  </si>
  <si>
    <t>HİSARCIK</t>
  </si>
  <si>
    <t>PAZARLAR</t>
  </si>
  <si>
    <t>SİMAV</t>
  </si>
  <si>
    <t>ŞAPHANE</t>
  </si>
  <si>
    <t>TAVŞANLI</t>
  </si>
  <si>
    <t>MALATYA</t>
  </si>
  <si>
    <t>AKÇADAĞ</t>
  </si>
  <si>
    <t>ARAPGİR</t>
  </si>
  <si>
    <t>ARGUVAN</t>
  </si>
  <si>
    <t>BATTALGAZİ</t>
  </si>
  <si>
    <t>DARENDE</t>
  </si>
  <si>
    <t>DOĞANŞEHİR</t>
  </si>
  <si>
    <t>DOĞANYOL</t>
  </si>
  <si>
    <t>HEKİMHAN</t>
  </si>
  <si>
    <t>KULUNCAK</t>
  </si>
  <si>
    <t>PÜTÜRGE</t>
  </si>
  <si>
    <t>YAZIHAN</t>
  </si>
  <si>
    <t>MANİSA</t>
  </si>
  <si>
    <t>AHMETLİ</t>
  </si>
  <si>
    <t>AKHİSAR</t>
  </si>
  <si>
    <t>ALAŞEHİR</t>
  </si>
  <si>
    <t>DEMİRCİ</t>
  </si>
  <si>
    <t>GÖLMARMARA</t>
  </si>
  <si>
    <t>GÖRDES</t>
  </si>
  <si>
    <t>KIRKAĞAÇ</t>
  </si>
  <si>
    <t>KULA</t>
  </si>
  <si>
    <t>SALİHLİ</t>
  </si>
  <si>
    <t>SARIGÖL</t>
  </si>
  <si>
    <t>SARUHANLI</t>
  </si>
  <si>
    <t>SELENDİ</t>
  </si>
  <si>
    <t>SOMA</t>
  </si>
  <si>
    <t>ŞEHZADELER</t>
  </si>
  <si>
    <t>TURGUTLU</t>
  </si>
  <si>
    <t>YUNUSEMRE</t>
  </si>
  <si>
    <t>MARDİN</t>
  </si>
  <si>
    <t>ARTUKLU</t>
  </si>
  <si>
    <t>DARGEÇİT</t>
  </si>
  <si>
    <t>DERİK</t>
  </si>
  <si>
    <t>KIZILTEPE</t>
  </si>
  <si>
    <t>MAZIDAĞI</t>
  </si>
  <si>
    <t>MİDYAT</t>
  </si>
  <si>
    <t>NUSAYBİN</t>
  </si>
  <si>
    <t>ÖMERLİ</t>
  </si>
  <si>
    <t>SAVUR</t>
  </si>
  <si>
    <t>YEŞİLLİ</t>
  </si>
  <si>
    <t>MERSİN</t>
  </si>
  <si>
    <t>AKDENİZ</t>
  </si>
  <si>
    <t>ANAMUR</t>
  </si>
  <si>
    <t>BOZYAZI</t>
  </si>
  <si>
    <t>ÇAMLIYAYLA</t>
  </si>
  <si>
    <t>ERDEMLİ</t>
  </si>
  <si>
    <t>GÜLNAR</t>
  </si>
  <si>
    <t>MEZİTLİ</t>
  </si>
  <si>
    <t>MUT</t>
  </si>
  <si>
    <t>SİLİFKE</t>
  </si>
  <si>
    <t>TARSUS</t>
  </si>
  <si>
    <t>TOROSLAR</t>
  </si>
  <si>
    <t>MUĞLA</t>
  </si>
  <si>
    <t>BODRUM</t>
  </si>
  <si>
    <t>DALAMAN</t>
  </si>
  <si>
    <t>DATÇA</t>
  </si>
  <si>
    <t>FETHİYE</t>
  </si>
  <si>
    <t>KAVAKLIDERE</t>
  </si>
  <si>
    <t>KÖYCEĞİZ</t>
  </si>
  <si>
    <t>MARMARİS</t>
  </si>
  <si>
    <t>MENTEŞE</t>
  </si>
  <si>
    <t>MİLAS</t>
  </si>
  <si>
    <t>ORTACA</t>
  </si>
  <si>
    <t>SEYDİKEMER</t>
  </si>
  <si>
    <t>ULA</t>
  </si>
  <si>
    <t>YATAĞAN</t>
  </si>
  <si>
    <t>MUŞ</t>
  </si>
  <si>
    <t>BULANIK</t>
  </si>
  <si>
    <t>HASKÖY</t>
  </si>
  <si>
    <t>KORKUT</t>
  </si>
  <si>
    <t>MALAZGİRT</t>
  </si>
  <si>
    <t>VARTO</t>
  </si>
  <si>
    <t>NEVŞEHİR</t>
  </si>
  <si>
    <t>ACIGÖL</t>
  </si>
  <si>
    <t>AVANOS</t>
  </si>
  <si>
    <t>DERİNKUYU</t>
  </si>
  <si>
    <t>GÜLŞEHİR</t>
  </si>
  <si>
    <t>HACIBEKTAŞ</t>
  </si>
  <si>
    <t>KOZAKLI</t>
  </si>
  <si>
    <t>ÜRGÜP</t>
  </si>
  <si>
    <t>NİĞDE</t>
  </si>
  <si>
    <t>ALTUNHİSAR</t>
  </si>
  <si>
    <t>BOR</t>
  </si>
  <si>
    <t>ÇAMARDI</t>
  </si>
  <si>
    <t>ÇİFTLİK</t>
  </si>
  <si>
    <t>ULUKIŞLA</t>
  </si>
  <si>
    <t>ORDU</t>
  </si>
  <si>
    <t>AKKUŞ</t>
  </si>
  <si>
    <t>ALTINORDU</t>
  </si>
  <si>
    <t>AYBASTI</t>
  </si>
  <si>
    <t>ÇAMAŞ</t>
  </si>
  <si>
    <t>ÇATALPINAR</t>
  </si>
  <si>
    <t>ÇAYBAŞI</t>
  </si>
  <si>
    <t>FATSA</t>
  </si>
  <si>
    <t>GÖLKÖY</t>
  </si>
  <si>
    <t>GÜLYALI</t>
  </si>
  <si>
    <t>GÜRGENTEPE</t>
  </si>
  <si>
    <t>İKİZCE</t>
  </si>
  <si>
    <t>KABADÜZ</t>
  </si>
  <si>
    <t>KABATAŞ</t>
  </si>
  <si>
    <t>KORGAN</t>
  </si>
  <si>
    <t>KUMRU</t>
  </si>
  <si>
    <t>MESUDİYE</t>
  </si>
  <si>
    <t>PERŞEMBE</t>
  </si>
  <si>
    <t>ÜNYE</t>
  </si>
  <si>
    <t>OSMANİYE</t>
  </si>
  <si>
    <t>BAHÇE</t>
  </si>
  <si>
    <t>DÜZİÇİ</t>
  </si>
  <si>
    <t>HASANBEYLİ</t>
  </si>
  <si>
    <t>KADİRLİ</t>
  </si>
  <si>
    <t>SUMBAS</t>
  </si>
  <si>
    <t>TOPRAKKALE</t>
  </si>
  <si>
    <t>RİZE</t>
  </si>
  <si>
    <t>ARDEŞEN</t>
  </si>
  <si>
    <t>ÇAMLIHEMŞİN</t>
  </si>
  <si>
    <t>ÇAYELİ</t>
  </si>
  <si>
    <t>DEREPAZARI</t>
  </si>
  <si>
    <t>FINDIKLI</t>
  </si>
  <si>
    <t>GÜNEYSU</t>
  </si>
  <si>
    <t>HEMŞİN</t>
  </si>
  <si>
    <t>İKİZDERE</t>
  </si>
  <si>
    <t>İYİDERE</t>
  </si>
  <si>
    <t>KALKANDERE</t>
  </si>
  <si>
    <t>SAKARYA</t>
  </si>
  <si>
    <t>ADAPAZARI</t>
  </si>
  <si>
    <t>AKYAZI</t>
  </si>
  <si>
    <t>ARİFİYE</t>
  </si>
  <si>
    <t>ERENLER</t>
  </si>
  <si>
    <t>FERİZLİ</t>
  </si>
  <si>
    <t>GEYVE</t>
  </si>
  <si>
    <t>HENDEK</t>
  </si>
  <si>
    <t>KARAPÜRÇEK</t>
  </si>
  <si>
    <t>KARASU</t>
  </si>
  <si>
    <t>KAYNARCA</t>
  </si>
  <si>
    <t>KOCAALİ</t>
  </si>
  <si>
    <t>PAMUKOVA</t>
  </si>
  <si>
    <t>SAPANCA</t>
  </si>
  <si>
    <t>SERDİVAN</t>
  </si>
  <si>
    <t>SÖĞÜTLÜ</t>
  </si>
  <si>
    <t>TARAKLI</t>
  </si>
  <si>
    <t>SAMSUN</t>
  </si>
  <si>
    <t>ALAÇAM</t>
  </si>
  <si>
    <t>ASARCIK</t>
  </si>
  <si>
    <t>ATAKUM</t>
  </si>
  <si>
    <t>BAFRA</t>
  </si>
  <si>
    <t>CANİK</t>
  </si>
  <si>
    <t>ÇARŞAMBA</t>
  </si>
  <si>
    <t>HAVZA</t>
  </si>
  <si>
    <t>İLKADIM</t>
  </si>
  <si>
    <t>KAVAK</t>
  </si>
  <si>
    <t>LADİK</t>
  </si>
  <si>
    <t>ONDOKUZMAYIS</t>
  </si>
  <si>
    <t>SALIPAZARI</t>
  </si>
  <si>
    <t>TEKKEKÖY</t>
  </si>
  <si>
    <t>TERME</t>
  </si>
  <si>
    <t>VEZİRKÖPRÜ</t>
  </si>
  <si>
    <t>YAKAKENT</t>
  </si>
  <si>
    <t>SİİRT</t>
  </si>
  <si>
    <t>BAYKAN</t>
  </si>
  <si>
    <t>ERUH</t>
  </si>
  <si>
    <t>KURTALAN</t>
  </si>
  <si>
    <t>PERVARİ</t>
  </si>
  <si>
    <t>ŞİRVAN</t>
  </si>
  <si>
    <t>TİLLO</t>
  </si>
  <si>
    <t>SİNOP</t>
  </si>
  <si>
    <t>AYANCIK</t>
  </si>
  <si>
    <t>BOYABAT</t>
  </si>
  <si>
    <t>DİKMEN</t>
  </si>
  <si>
    <t>DURAĞAN</t>
  </si>
  <si>
    <t>ERFELEK</t>
  </si>
  <si>
    <t>GERZE</t>
  </si>
  <si>
    <t>SARAYDÜZÜ</t>
  </si>
  <si>
    <t>TÜRKELİ</t>
  </si>
  <si>
    <t>SİVAS</t>
  </si>
  <si>
    <t>AKINCILAR</t>
  </si>
  <si>
    <t>DİVRİĞİ</t>
  </si>
  <si>
    <t>DOĞANŞAR</t>
  </si>
  <si>
    <t>GEMEREK</t>
  </si>
  <si>
    <t>GÖLOVA</t>
  </si>
  <si>
    <t>GÜRÜN</t>
  </si>
  <si>
    <t>HAFİK</t>
  </si>
  <si>
    <t>İMRANLI</t>
  </si>
  <si>
    <t>KANGAL</t>
  </si>
  <si>
    <t>KOYULHİSAR</t>
  </si>
  <si>
    <t>SUŞEHRİ</t>
  </si>
  <si>
    <t>ŞARKIŞLA</t>
  </si>
  <si>
    <t>ULAŞ</t>
  </si>
  <si>
    <t>YILDIZELİ</t>
  </si>
  <si>
    <t>ZARA</t>
  </si>
  <si>
    <t>ŞANLIURFA</t>
  </si>
  <si>
    <t>AKÇAKALE</t>
  </si>
  <si>
    <t>BİRECİK</t>
  </si>
  <si>
    <t>BOZOVA</t>
  </si>
  <si>
    <t>CEYLANPINAR</t>
  </si>
  <si>
    <t>EYYÜBİYE</t>
  </si>
  <si>
    <t>HALFETİ</t>
  </si>
  <si>
    <t>HALİLİYE</t>
  </si>
  <si>
    <t>HARRAN</t>
  </si>
  <si>
    <t>HİLVAN</t>
  </si>
  <si>
    <t>KARAKÖPRÜ</t>
  </si>
  <si>
    <t>SİVEREK</t>
  </si>
  <si>
    <t>SURUÇ</t>
  </si>
  <si>
    <t>VİRANŞEHİR</t>
  </si>
  <si>
    <t>ŞIRNAK</t>
  </si>
  <si>
    <t>BEYTÜŞŞEBAB</t>
  </si>
  <si>
    <t>CİZRE</t>
  </si>
  <si>
    <t>GÜÇLÜKONAK</t>
  </si>
  <si>
    <t>İDİL</t>
  </si>
  <si>
    <t>SİLOPİ</t>
  </si>
  <si>
    <t>ULUDERE</t>
  </si>
  <si>
    <t>TEKİRDAĞ</t>
  </si>
  <si>
    <t>ÇERKEZKÖY</t>
  </si>
  <si>
    <t>ÇORLU</t>
  </si>
  <si>
    <t>ERGENE</t>
  </si>
  <si>
    <t>HAYRABOLU</t>
  </si>
  <si>
    <t>KAPAKLI</t>
  </si>
  <si>
    <t>MALKARA</t>
  </si>
  <si>
    <t>MARMARA EREĞLİSİ</t>
  </si>
  <si>
    <t>MURATLI</t>
  </si>
  <si>
    <t>SÜLEYMANPAŞA</t>
  </si>
  <si>
    <t>ŞARKÖY</t>
  </si>
  <si>
    <t>TOKAT</t>
  </si>
  <si>
    <t>ALMUS</t>
  </si>
  <si>
    <t>ARTOVA</t>
  </si>
  <si>
    <t>BAŞÇİFTLİK</t>
  </si>
  <si>
    <t>ERBAA</t>
  </si>
  <si>
    <t>NİKSAR</t>
  </si>
  <si>
    <t>REŞADİYE</t>
  </si>
  <si>
    <t>SULUSARAY</t>
  </si>
  <si>
    <t>TURHAL</t>
  </si>
  <si>
    <t>ZİLE</t>
  </si>
  <si>
    <t>TRABZON</t>
  </si>
  <si>
    <t>AKÇAABAT</t>
  </si>
  <si>
    <t>ARAKLI</t>
  </si>
  <si>
    <t>ARSİN</t>
  </si>
  <si>
    <t>BEŞİKDÜZÜ</t>
  </si>
  <si>
    <t>ÇARŞIBAŞI</t>
  </si>
  <si>
    <t>ÇAYKARA</t>
  </si>
  <si>
    <t>DERNEKPAZARI</t>
  </si>
  <si>
    <t>DÜZKÖY</t>
  </si>
  <si>
    <t>HAYRAT</t>
  </si>
  <si>
    <t>MAÇKA</t>
  </si>
  <si>
    <t>OF</t>
  </si>
  <si>
    <t>ORTAHİSAR</t>
  </si>
  <si>
    <t>SÜRMENE</t>
  </si>
  <si>
    <t>ŞALPAZARI</t>
  </si>
  <si>
    <t>TONYA</t>
  </si>
  <si>
    <t>VAKFIKEBİR</t>
  </si>
  <si>
    <t>YOMRA</t>
  </si>
  <si>
    <t>TUNCELİ</t>
  </si>
  <si>
    <t>ÇEMİŞGEZEK</t>
  </si>
  <si>
    <t>HOZAT</t>
  </si>
  <si>
    <t>MAZGİRT</t>
  </si>
  <si>
    <t>NAZİMİYE</t>
  </si>
  <si>
    <t>PERTEK</t>
  </si>
  <si>
    <t>PÜLÜMÜR</t>
  </si>
  <si>
    <t>UŞAK</t>
  </si>
  <si>
    <t>BANAZ</t>
  </si>
  <si>
    <t>EŞME</t>
  </si>
  <si>
    <t>KARAHALLI</t>
  </si>
  <si>
    <t>SİVASLI</t>
  </si>
  <si>
    <t>VAN</t>
  </si>
  <si>
    <t>BAHÇESARAY</t>
  </si>
  <si>
    <t>BAŞKALE</t>
  </si>
  <si>
    <t>ÇALDIRAN</t>
  </si>
  <si>
    <t>ÇATAK</t>
  </si>
  <si>
    <t>ERCİŞ</t>
  </si>
  <si>
    <t>GEVAŞ</t>
  </si>
  <si>
    <t>GÜRPINAR</t>
  </si>
  <si>
    <t>İPEKYOLU</t>
  </si>
  <si>
    <t>MURADİYE</t>
  </si>
  <si>
    <t>ÖZALP</t>
  </si>
  <si>
    <t>TUŞBA</t>
  </si>
  <si>
    <t>YALOVA</t>
  </si>
  <si>
    <t>ALTINOVA</t>
  </si>
  <si>
    <t>ARMUTLU</t>
  </si>
  <si>
    <t>ÇINARCIK</t>
  </si>
  <si>
    <t>ÇİFTLİKKÖY</t>
  </si>
  <si>
    <t>TERMAL</t>
  </si>
  <si>
    <t>YOZGAT</t>
  </si>
  <si>
    <t>AKDAĞMADENİ</t>
  </si>
  <si>
    <t>BOĞAZLIYAN</t>
  </si>
  <si>
    <t>ÇANDIR</t>
  </si>
  <si>
    <t>ÇAYIRALAN</t>
  </si>
  <si>
    <t>ÇEKEREK</t>
  </si>
  <si>
    <t>KADIŞEHRİ</t>
  </si>
  <si>
    <t>SARAYKENT</t>
  </si>
  <si>
    <t>SARIKAYA</t>
  </si>
  <si>
    <t>SORGUN</t>
  </si>
  <si>
    <t>ŞEFAATLİ</t>
  </si>
  <si>
    <t>YENİFAKILI</t>
  </si>
  <si>
    <t>YERKÖY</t>
  </si>
  <si>
    <t>ZONGULDAK</t>
  </si>
  <si>
    <t>ALAPLI</t>
  </si>
  <si>
    <t>ÇAYCUMA</t>
  </si>
  <si>
    <t>DEVREK</t>
  </si>
  <si>
    <t>GÖKÇEBEY</t>
  </si>
  <si>
    <t>KİLİMLİ</t>
  </si>
  <si>
    <t>KOZLU</t>
  </si>
  <si>
    <t>3 YAŞ</t>
  </si>
  <si>
    <t>4 YAŞ</t>
  </si>
  <si>
    <t>5 YAŞ</t>
  </si>
  <si>
    <t>GENEL TOPL</t>
  </si>
  <si>
    <t>ÇOCUK ARTIŞ</t>
  </si>
  <si>
    <t>ARTIŞ ORANI</t>
  </si>
  <si>
    <t>3 YAŞ OKULLAŞMA</t>
  </si>
  <si>
    <t>4 YAŞ OKULLAŞMA</t>
  </si>
  <si>
    <t>5 YAŞ OKULA GİTMEYEN</t>
  </si>
  <si>
    <t>FARK</t>
  </si>
  <si>
    <t>2013-2014 ÇOCUK SAYISI</t>
  </si>
  <si>
    <t>2014-2015 ÇOCUK SAYISI</t>
  </si>
  <si>
    <t>2011-3 
36-44 Ay
9 AY</t>
  </si>
  <si>
    <t>2013-4
45-56 Ay
12 AY</t>
  </si>
  <si>
    <t>2009-5
57-65 Ay 
9 AY</t>
  </si>
  <si>
    <t>Seneye İlkokul
54-65 ay
12 AY</t>
  </si>
  <si>
    <t>2014-2015 ÇAĞ NÜFUSU</t>
  </si>
  <si>
    <t>2014-2015 OKULLAŞMA</t>
  </si>
  <si>
    <t>DERSLİK SAYSISI</t>
  </si>
  <si>
    <t>ŞUBE SAYISI</t>
  </si>
  <si>
    <t>RESMİ ORANI</t>
  </si>
  <si>
    <t>RESMİ ÖZEL ORANI</t>
  </si>
  <si>
    <t>RESMİ OKULLARDA - DERSLİK / ŞUBE İKİLİ ORAN</t>
  </si>
  <si>
    <t>İKİLİ EĞT. DERSLİK ORANI</t>
  </si>
  <si>
    <t>İKİLİ EĞT. ÖĞRETM. ORANI</t>
  </si>
  <si>
    <t>4-5 YAŞ OKULA GİTMEYEN</t>
  </si>
  <si>
    <t>İLKOKULA GİDEN</t>
  </si>
  <si>
    <t>4-5 YAŞ %70 İÇİN OKULLAŞACAK ÇOCUK</t>
  </si>
  <si>
    <t>4-5 YAŞ %70 İÇİN DERSLİK İHTİYACI</t>
  </si>
  <si>
    <t>4-5 YAŞ
45-66 Ay
21 AY</t>
  </si>
  <si>
    <t>3-5 YAŞ
36-66 Ay
30 AY</t>
  </si>
  <si>
    <t>4-5 YAŞ %70 İÇİN OKUL İHT. (5DERSLİK)</t>
  </si>
  <si>
    <t>4-5 YAŞ ANAOKULU İÇİN MALİYET</t>
  </si>
  <si>
    <t>4-5 YAŞ ANA SINIFI İÇİN MALİYET</t>
  </si>
  <si>
    <t>4-5 YAŞ  %70 OKULLAŞMA İÇİN ÇOCUK, DERSLİK, MALİYET HESABI</t>
  </si>
  <si>
    <t>4-5 NET ORAN</t>
  </si>
  <si>
    <t>4-5 NET AYAR.ORAN</t>
  </si>
  <si>
    <t>4-5 AYAR.ÇOCUK</t>
  </si>
  <si>
    <t>5 AYAR. ÇOCUK</t>
  </si>
  <si>
    <t>5 net Ay.Oran</t>
  </si>
  <si>
    <t>5 Net Oran</t>
  </si>
  <si>
    <t>5 Ok. Gitmeyen</t>
  </si>
  <si>
    <t>il</t>
  </si>
  <si>
    <t>66-69 (İLOKUL ÇAĞI) OLUP OKUL ÖNCESİNE KAYIT</t>
  </si>
  <si>
    <t>4-5 giden net</t>
  </si>
  <si>
    <t>4-5 giden Brt</t>
  </si>
  <si>
    <t>4-5 çağ</t>
  </si>
  <si>
    <t>%70 çocuk</t>
  </si>
  <si>
    <t>ilkokula giden</t>
  </si>
  <si>
    <t>gerekli çock</t>
  </si>
  <si>
    <t>Gerekli ayr.net</t>
  </si>
  <si>
    <t>MEB- RESMİ ÖĞR.SYS</t>
  </si>
  <si>
    <t>ÖZEL ÖĞRN.SYS
(DMK Dahil)</t>
  </si>
  <si>
    <t>3 yaş artış oran</t>
  </si>
  <si>
    <t>4 yaş artış oran</t>
  </si>
  <si>
    <t>5 yaş artış oran</t>
  </si>
  <si>
    <t>5 YAŞ OKULLAŞMA-(Ayr_Net)</t>
  </si>
  <si>
    <t>4-5 YAŞ OKULLAŞMA (Ayr_Net)</t>
  </si>
  <si>
    <t>3-5  YAŞ OKULLAŞMA (Ayr_Net)</t>
  </si>
  <si>
    <t>AKSU/ANTALYA</t>
  </si>
  <si>
    <t>AKSU/ISPARTA</t>
  </si>
  <si>
    <t>ALTINYAYLA/BURDUR</t>
  </si>
  <si>
    <t>ALTINYAYLA/SİVAS</t>
  </si>
  <si>
    <t>AYDINCIK/MERSİN</t>
  </si>
  <si>
    <t>AYDINCIK/YOZGAT</t>
  </si>
  <si>
    <t>AYVACIK/ÇANAKKALE</t>
  </si>
  <si>
    <t>AYVACIK/SAMSUN</t>
  </si>
  <si>
    <t>BAYAT/AFYONKARAHİSAR</t>
  </si>
  <si>
    <t>BAYAT/ÇORUM</t>
  </si>
  <si>
    <t>BOZKURT/DENİZLİ</t>
  </si>
  <si>
    <t>BOZKURT/KASTAMONU</t>
  </si>
  <si>
    <t>EDREMİT/BALIKESİR</t>
  </si>
  <si>
    <t>EDREMİT/VAN</t>
  </si>
  <si>
    <t>EREĞLİ/KONYA</t>
  </si>
  <si>
    <t>EREĞLİ/ZONGULDAK</t>
  </si>
  <si>
    <t>GÖLBAŞI/ADIYAMAN</t>
  </si>
  <si>
    <t>GÖLBAŞI/ANKARA</t>
  </si>
  <si>
    <t>GÖNEN/BALIKESİR</t>
  </si>
  <si>
    <t>GÖNEN/ISPARTA</t>
  </si>
  <si>
    <t>KALE/DENİZLİ</t>
  </si>
  <si>
    <t>KALE/MALATYA</t>
  </si>
  <si>
    <t>KEMER/ANTALYA</t>
  </si>
  <si>
    <t>KEMER/BURDUR</t>
  </si>
  <si>
    <t>KÖPRÜBAŞI/MANİSA</t>
  </si>
  <si>
    <t>KÖPRÜBAŞI/TRABZON</t>
  </si>
  <si>
    <t>MERKEZ/ADIYAMAN</t>
  </si>
  <si>
    <t>MERKEZ/AFYONKARAHİSAR</t>
  </si>
  <si>
    <t>MERKEZ/AĞRI</t>
  </si>
  <si>
    <t>MERKEZ/AKSARAY</t>
  </si>
  <si>
    <t>MERKEZ/AMASYA</t>
  </si>
  <si>
    <t>MERKEZ/ARDAHAN</t>
  </si>
  <si>
    <t>MERKEZ/ARTVİN</t>
  </si>
  <si>
    <t>MERKEZ/BARTIN</t>
  </si>
  <si>
    <t>MERKEZ/BATMAN</t>
  </si>
  <si>
    <t>MERKEZ/BAYBURT</t>
  </si>
  <si>
    <t>MERKEZ/BİLECİK</t>
  </si>
  <si>
    <t>MERKEZ/BİNGÖL</t>
  </si>
  <si>
    <t>MERKEZ/BİTLİS</t>
  </si>
  <si>
    <t>MERKEZ/BOLU</t>
  </si>
  <si>
    <t>MERKEZ/BURDUR</t>
  </si>
  <si>
    <t>MERKEZ/ÇANAKKALE</t>
  </si>
  <si>
    <t>MERKEZ/ÇANKIRI</t>
  </si>
  <si>
    <t>MERKEZ/ÇORUM</t>
  </si>
  <si>
    <t>MERKEZ/DÜZCE</t>
  </si>
  <si>
    <t>MERKEZ/EDİRNE</t>
  </si>
  <si>
    <t>MERKEZ/ELAZIĞ</t>
  </si>
  <si>
    <t>MERKEZ/ERZİNCAN</t>
  </si>
  <si>
    <t>MERKEZ/GİRESUN</t>
  </si>
  <si>
    <t>MERKEZ/GÜMÜŞHANE</t>
  </si>
  <si>
    <t>MERKEZ/HAKKARİ</t>
  </si>
  <si>
    <t>MERKEZ/IĞDIR</t>
  </si>
  <si>
    <t>MERKEZ/ISPARTA</t>
  </si>
  <si>
    <t>MERKEZ/KARABÜK</t>
  </si>
  <si>
    <t>MERKEZ/KARAMAN</t>
  </si>
  <si>
    <t>MERKEZ/KARS</t>
  </si>
  <si>
    <t>MERKEZ/KASTAMONU</t>
  </si>
  <si>
    <t>MERKEZ/KIRIKKALE</t>
  </si>
  <si>
    <t>MERKEZ/KIRKLARELİ</t>
  </si>
  <si>
    <t>MERKEZ/KIRŞEHİR</t>
  </si>
  <si>
    <t>MERKEZ/KİLİS</t>
  </si>
  <si>
    <t>MERKEZ/KÜTAHYA</t>
  </si>
  <si>
    <t>MERKEZ/MUŞ</t>
  </si>
  <si>
    <t>MERKEZ/NEVŞEHİR</t>
  </si>
  <si>
    <t>MERKEZ/NİĞDE</t>
  </si>
  <si>
    <t>MERKEZ/OSMANİYE</t>
  </si>
  <si>
    <t>MERKEZ/RİZE</t>
  </si>
  <si>
    <t>MERKEZ/SİİRT</t>
  </si>
  <si>
    <t>MERKEZ/SİNOP</t>
  </si>
  <si>
    <t>MERKEZ/SİVAS</t>
  </si>
  <si>
    <t>MERKEZ/ŞIRNAK</t>
  </si>
  <si>
    <t>MERKEZ/TOKAT</t>
  </si>
  <si>
    <t>MERKEZ/TUNCELİ</t>
  </si>
  <si>
    <t>MERKEZ/UŞAK</t>
  </si>
  <si>
    <t>MERKEZ/YALOVA</t>
  </si>
  <si>
    <t>MERKEZ/YOZGAT</t>
  </si>
  <si>
    <t>MERKEZ/ZONGULDAK</t>
  </si>
  <si>
    <t>ORTAKÖY/AKSARAY</t>
  </si>
  <si>
    <t>ORTAKÖY/ÇORUM</t>
  </si>
  <si>
    <t>OVACIK/KARABÜK</t>
  </si>
  <si>
    <t>OVACIK/TUNCELİ</t>
  </si>
  <si>
    <t>PAZAR/RİZE</t>
  </si>
  <si>
    <t>PAZAR/TOKAT</t>
  </si>
  <si>
    <t>PINARBAŞI/KASTAMONU</t>
  </si>
  <si>
    <t>PINARBAŞI/KAYSERİ</t>
  </si>
  <si>
    <t>SARAY/TEKİRDAĞ</t>
  </si>
  <si>
    <t>SARAY/VAN</t>
  </si>
  <si>
    <t>ULUBEY/ORDU</t>
  </si>
  <si>
    <t>ULUBEY/UŞAK</t>
  </si>
  <si>
    <t>YENİCE/ÇANAKKALE</t>
  </si>
  <si>
    <t>YENİCE/KARABÜK</t>
  </si>
  <si>
    <t>YENİPAZAR/AYDIN</t>
  </si>
  <si>
    <t>YENİPAZAR/BİLECİK</t>
  </si>
  <si>
    <t>YENİŞEHİR/BURSA</t>
  </si>
  <si>
    <t>YENİŞEHİR/DİYARBAKIR</t>
  </si>
  <si>
    <t>YENİŞEHİR/MERSİN</t>
  </si>
  <si>
    <t>YEŞİLYURT/MALATYA</t>
  </si>
  <si>
    <t>YEŞİLYURT/TOKAT</t>
  </si>
  <si>
    <t>MERKEZ/DENİZLİ</t>
  </si>
  <si>
    <t>MERKEZ/VAN</t>
  </si>
  <si>
    <t>MERKEZ/ŞANLIURFA</t>
  </si>
  <si>
    <t>MERKEZ/MALATYA</t>
  </si>
  <si>
    <t>MERKEZ/KAHRAMANMARAŞ</t>
  </si>
  <si>
    <t>MERKEZ/HATAY</t>
  </si>
  <si>
    <t>MERKEZ/MANİSA</t>
  </si>
  <si>
    <t>BÜYÜKŞEHİR/KOCAELİ</t>
  </si>
  <si>
    <t>BÜYÜKŞEHİR/MERSİN</t>
  </si>
  <si>
    <t>MERKEZ/BALIKESİR</t>
  </si>
  <si>
    <t>MERKEZ/TEKİRDAĞ</t>
  </si>
  <si>
    <t>TÜRKİYE</t>
  </si>
  <si>
    <t>2013-14 /KAYITLI ÇOCUK SAYISI</t>
  </si>
  <si>
    <t>2014-15 /KAYITLI ÇOCUK SAYISI</t>
  </si>
  <si>
    <t>ÇOCUK  SYS. ARTIŞI</t>
  </si>
  <si>
    <t>4-5 OKULLAŞMA</t>
  </si>
  <si>
    <t>5 OKULLAŞMA</t>
  </si>
  <si>
    <t>3 yaş okullaşma</t>
  </si>
  <si>
    <t>4-5 Ayarl. OKULLAŞMA</t>
  </si>
  <si>
    <t>5 Ayarl. OKULLAŞMA</t>
  </si>
  <si>
    <t>3-5 yaş</t>
  </si>
  <si>
    <t>3-5 ayrl.Okullaşm</t>
  </si>
  <si>
    <t>3-5 AYAR.ÇOCUK</t>
  </si>
  <si>
    <t>3-5 NET ORAN</t>
  </si>
  <si>
    <t>3-5 NET AYAR.ORAN</t>
  </si>
  <si>
    <t>3 NET ORAN</t>
  </si>
  <si>
    <t>3 yaş</t>
  </si>
  <si>
    <t>4 yaş</t>
  </si>
  <si>
    <t>5 yaş</t>
  </si>
  <si>
    <t>3 çağ</t>
  </si>
  <si>
    <t>4 çağ</t>
  </si>
  <si>
    <t>5 çağ</t>
  </si>
  <si>
    <t>4 yaş okullaşma</t>
  </si>
  <si>
    <t>İlkokula giden</t>
  </si>
  <si>
    <t>ilokuldan gelen</t>
  </si>
  <si>
    <t>4-5 yaş</t>
  </si>
  <si>
    <t>2014-2015 NET OKULLAŞMA ( 66-69 AYLIKLAR DAHİL EDİLMEMİŞİR)</t>
  </si>
  <si>
    <t>5 DERSLİKLİ OKUL İHTİYACI</t>
  </si>
  <si>
    <t>ANA SINIFI İÇİN MALİYET (*1000 TL)</t>
  </si>
  <si>
    <t>ANAOKULU İÇİN MALİYET (*1000 TL)</t>
  </si>
  <si>
    <t>4-5 YAŞ  %70 OKULLAŞMA İÇİN ÇOCUK, DERSLİK, MALİYET HESABI (Derslik 80.000TL, Okul 1.200.000TL )</t>
  </si>
  <si>
    <t xml:space="preserve"> 60-66 Ay Arası Olup İlkokula Gidenler Dahil Edildiğinde Net  Okullaşma Oranları</t>
  </si>
  <si>
    <t>İLİ OKULLAŞMA DURUMU -NET</t>
  </si>
  <si>
    <t>TÜRKİYE OKULLAŞMA DURUMU - NET</t>
  </si>
  <si>
    <t>ANA SINIFI  DERSLİK İHTİYACI</t>
  </si>
  <si>
    <t xml:space="preserve">  60-66 Ay Arası Olup İlkokula Gidenler Dahil Edildiğinde Net  Okullaşma Oranları</t>
  </si>
  <si>
    <t>İKİLİ EĞT.YAPAN ÖĞRETMEN ORANI</t>
  </si>
  <si>
    <t>İKİLİ EĞT. YAPILAN DERSLİK ORANI</t>
  </si>
  <si>
    <t>60-66 AY ARASI İLKOKULA GİDEN</t>
  </si>
  <si>
    <t>OKULLAŞACAK ÇOCUK SAYISI</t>
  </si>
  <si>
    <t xml:space="preserve">İL ADI:  </t>
  </si>
  <si>
    <t>ÇOCUK SYS. ARTIŞ ORANI</t>
  </si>
  <si>
    <t xml:space="preserve">İLİN ORTALAMASININ </t>
  </si>
  <si>
    <t>TÜRKİYE ORTALAMASININ</t>
  </si>
  <si>
    <t>MEB- RESMİ ÖĞRENCİ SYS.</t>
  </si>
  <si>
    <t>ÖZEL ÖĞRN.SYS
(DMK- Kreşler Dahil)</t>
  </si>
  <si>
    <t>ÖZEL ÖĞRENCİ ORANI</t>
  </si>
  <si>
    <t>RESMİ ÖĞRENCİ ORANI</t>
  </si>
  <si>
    <t>3-5  YAŞ OKULLAŞ-MA</t>
  </si>
  <si>
    <t>4-5 YAŞ OKULLAŞ-MA</t>
  </si>
  <si>
    <t>5 YAŞ OKULLAŞ-MA</t>
  </si>
  <si>
    <t>4 YAŞ OKULLAŞ-MA</t>
  </si>
  <si>
    <t>3 YAŞ OKULLAŞ-MA</t>
  </si>
  <si>
    <t>İLÇESİNİN</t>
  </si>
  <si>
    <r>
      <rPr>
        <b/>
        <sz val="10"/>
        <color theme="1"/>
        <rFont val="Calibri"/>
        <family val="2"/>
        <charset val="162"/>
        <scheme val="minor"/>
      </rPr>
      <t>4-5</t>
    </r>
    <r>
      <rPr>
        <b/>
        <sz val="9"/>
        <color theme="1"/>
        <rFont val="Calibri"/>
        <family val="2"/>
        <charset val="162"/>
        <scheme val="minor"/>
      </rPr>
      <t xml:space="preserve"> YAŞ OKULLAŞMA ORANI</t>
    </r>
  </si>
  <si>
    <r>
      <rPr>
        <b/>
        <sz val="10"/>
        <color theme="1"/>
        <rFont val="Calibri"/>
        <family val="2"/>
        <charset val="162"/>
        <scheme val="minor"/>
      </rPr>
      <t>5</t>
    </r>
    <r>
      <rPr>
        <b/>
        <sz val="9"/>
        <color theme="1"/>
        <rFont val="Calibri"/>
        <family val="2"/>
        <charset val="162"/>
        <scheme val="minor"/>
      </rPr>
      <t xml:space="preserve"> YAŞ OKULLAŞMA ORANI</t>
    </r>
  </si>
  <si>
    <t>İLÇESİ 2014-2015 EĞİTİM ÖĞRETİM YILI OKUL ÖNCESİ EĞİTİM GENEL DURUMU</t>
  </si>
  <si>
    <t>* İLÇE adı girerek ilçeyle ilgili genel bilgilere ulaşabilirsiniz.</t>
  </si>
  <si>
    <r>
      <t>* Aynı addaki ilçeler ve büyük şehir dışındaki il merkezleri için</t>
    </r>
    <r>
      <rPr>
        <b/>
        <sz val="11"/>
        <color rgb="FFFF0000"/>
        <rFont val="Calibri"/>
        <family val="2"/>
        <charset val="162"/>
        <scheme val="minor"/>
      </rPr>
      <t xml:space="preserve"> İLÇE ADI/İL ADI</t>
    </r>
    <r>
      <rPr>
        <sz val="11"/>
        <color theme="1"/>
        <rFont val="Calibri"/>
        <family val="2"/>
        <charset val="162"/>
        <scheme val="minor"/>
      </rPr>
      <t xml:space="preserve"> şeklinde arama yapınız. (Örnek:GÖLBAŞI/ANKARA - EREĞLİ/KONYA -   MERKEZ/TOKAT)</t>
    </r>
  </si>
  <si>
    <t>Temel Eğitim Genel Müdürlüğü
Erken Çocukluk Eğitimi Daire Başkanlığı
Tel:  0312 413 2722
E-mail: tegm_erken_cocukluk@meb.gov.tr</t>
  </si>
  <si>
    <t>*Veriler 2014-15 eğitim öğretim yılına ait TUİK ve MEB resmi istatistik rakamlarından alınmıştır.
*İLÇE-İL-TÜRKİYE karşılaştırmaları ayarlanmış net okullaşma oranları (60-66 aylık olup ilkokula kayıt yaptıranlar da dahil) dikkate alınarak yapılmıştır.</t>
  </si>
  <si>
    <t>2013-2014 ile 
2014-2015 FARKI</t>
  </si>
  <si>
    <t>2014-2015 RĞİTİM ÖĞRETİM YILINDA ÇAĞ NÜFUSU</t>
  </si>
  <si>
    <t>2011 Doğumlu -3 Yaş 
36-44 Aylık
(9 AY)</t>
  </si>
  <si>
    <t>2010 Doğumlu -4 Yaş
45-56 Aylık
(12 AY)</t>
  </si>
  <si>
    <t>2009 Doğumlu -5 Yaş
57-65 Aylık 
(9 AY)</t>
  </si>
  <si>
    <t>Seneye İlkokula Gidecek
54-65 Aylık
(12 AY)</t>
  </si>
  <si>
    <t>4-5 YAŞ
45-66 Aylık
(21 AY)</t>
  </si>
  <si>
    <t>3-5 YAŞ
36-66 Aylık
(30 AY)</t>
  </si>
  <si>
    <t>66-69 AY (İLOKUL ÇAĞI) OLUP OKUL ÖNCESİNE KAYIT YAPTIRAN</t>
  </si>
  <si>
    <t>İLÇE ADI GİRİNİZ</t>
  </si>
  <si>
    <t xml:space="preserve">2013-2014 </t>
  </si>
  <si>
    <t>2014-2015</t>
  </si>
  <si>
    <t>İLLER</t>
  </si>
  <si>
    <t xml:space="preserve">3-5 yaş </t>
  </si>
  <si>
    <t>4-5 yaş okullaşma oranları</t>
  </si>
  <si>
    <t xml:space="preserve">5 yaş okullaşma oranları </t>
  </si>
  <si>
    <t>3-5 Yaş</t>
  </si>
  <si>
    <t>4-5 Yaş</t>
  </si>
  <si>
    <t>5 Yaş</t>
  </si>
  <si>
    <t>3-5 Yaş Artış oranı</t>
  </si>
  <si>
    <t>4-5 Yaş Artış oranı</t>
  </si>
  <si>
    <t>5 Yaş Artış oranı</t>
  </si>
  <si>
    <t>2013-14 EN İYİ 4-5 OKULLAŞMA</t>
  </si>
  <si>
    <t>ARTIŞ ORANI SIRASI</t>
  </si>
  <si>
    <t>Brüt</t>
  </si>
  <si>
    <t>Net</t>
  </si>
  <si>
    <t>Toplam</t>
  </si>
  <si>
    <t>Erkek</t>
  </si>
  <si>
    <t>Kadın</t>
  </si>
  <si>
    <t>* Türkiye Ayarlanmış Net oranlar</t>
  </si>
  <si>
    <r>
      <t>*</t>
    </r>
    <r>
      <rPr>
        <b/>
        <sz val="11"/>
        <color theme="1"/>
        <rFont val="Calibri"/>
        <family val="2"/>
        <charset val="162"/>
        <scheme val="minor"/>
      </rPr>
      <t>AYARLANMIŞ NET:</t>
    </r>
    <r>
      <rPr>
        <sz val="11"/>
        <color theme="1"/>
        <rFont val="Calibri"/>
        <family val="2"/>
        <charset val="162"/>
        <scheme val="minor"/>
      </rPr>
      <t xml:space="preserve"> Okul öncesi çağ olan  60-66 ay arası olup veli isteği ile ilkokula kayıt yaptıran çocukların da okullu kabul edilmesidir. 
 ** İllerin  net okullaşma oranlarına 60-66 ay arası olup veli isteği ile ilkokula kayıt yaptıran çocuklar dahil edilmemiştir.</t>
    </r>
  </si>
  <si>
    <t>Aşağıdaki merkezlerde 2014 yılında kayıtlı kurum ve çocuk olduğu tespit edilmiş olup bu çocuklar herhangi bir ilçeyle ilişkilendirilemediğinden bu illerin özellikle merkez ilçelerine ait bir önceki yıl çocuk sayısı doğru hesaplanamamıştır.  Hatalı girişlerin düzeltilmesi gerekmektedir.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</si>
</sst>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 &quot;TL&quot;"/>
  </numFmts>
  <fonts count="70" x14ac:knownFonts="1">
    <font>
      <sz val="11"/>
      <color theme="1"/>
      <name val="Calibri"/>
      <family val="2"/>
      <charset val="162"/>
      <scheme val="minor"/>
    </font>
    <font>
      <sz val="11"/>
      <color theme="1"/>
      <name val="Calibri"/>
      <family val="2"/>
      <charset val="162"/>
      <scheme val="minor"/>
    </font>
    <font>
      <b/>
      <sz val="18"/>
      <color theme="3"/>
      <name val="Cambria"/>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sz val="10"/>
      <name val="Arial Tur"/>
      <charset val="162"/>
    </font>
    <font>
      <b/>
      <sz val="9"/>
      <color rgb="FF00B050"/>
      <name val="Calibri"/>
      <family val="2"/>
      <charset val="162"/>
      <scheme val="minor"/>
    </font>
    <font>
      <b/>
      <sz val="10"/>
      <color theme="1"/>
      <name val="Calibri"/>
      <family val="2"/>
      <charset val="162"/>
      <scheme val="minor"/>
    </font>
    <font>
      <b/>
      <sz val="9"/>
      <color theme="1"/>
      <name val="Calibri"/>
      <family val="2"/>
      <charset val="162"/>
      <scheme val="minor"/>
    </font>
    <font>
      <sz val="8"/>
      <color theme="1"/>
      <name val="Calibri"/>
      <family val="2"/>
      <charset val="162"/>
      <scheme val="minor"/>
    </font>
    <font>
      <b/>
      <sz val="8"/>
      <color theme="1"/>
      <name val="Calibri"/>
      <family val="2"/>
      <charset val="162"/>
      <scheme val="minor"/>
    </font>
    <font>
      <sz val="10"/>
      <color theme="1"/>
      <name val="Calibri"/>
      <family val="2"/>
      <charset val="162"/>
      <scheme val="minor"/>
    </font>
    <font>
      <b/>
      <sz val="10"/>
      <name val="Calibri"/>
      <family val="2"/>
      <charset val="162"/>
      <scheme val="minor"/>
    </font>
    <font>
      <sz val="8"/>
      <color rgb="FF00B050"/>
      <name val="Calibri"/>
      <family val="2"/>
      <charset val="162"/>
      <scheme val="minor"/>
    </font>
    <font>
      <sz val="9"/>
      <color theme="1"/>
      <name val="Calibri"/>
      <family val="2"/>
      <charset val="162"/>
      <scheme val="minor"/>
    </font>
    <font>
      <sz val="9"/>
      <color rgb="FF00B050"/>
      <name val="Calibri"/>
      <family val="2"/>
      <charset val="162"/>
      <scheme val="minor"/>
    </font>
    <font>
      <b/>
      <sz val="9"/>
      <color rgb="FFFF0000"/>
      <name val="Calibri"/>
      <family val="2"/>
      <charset val="162"/>
      <scheme val="minor"/>
    </font>
    <font>
      <sz val="9"/>
      <color theme="3"/>
      <name val="Calibri"/>
      <family val="2"/>
      <charset val="162"/>
      <scheme val="minor"/>
    </font>
    <font>
      <sz val="9"/>
      <color rgb="FFFF0000"/>
      <name val="Calibri"/>
      <family val="2"/>
      <charset val="162"/>
      <scheme val="minor"/>
    </font>
    <font>
      <sz val="9"/>
      <color rgb="FF7030A0"/>
      <name val="Calibri"/>
      <family val="2"/>
      <charset val="162"/>
      <scheme val="minor"/>
    </font>
    <font>
      <b/>
      <sz val="9"/>
      <color theme="3"/>
      <name val="Calibri"/>
      <family val="2"/>
      <charset val="162"/>
      <scheme val="minor"/>
    </font>
    <font>
      <b/>
      <sz val="9"/>
      <color rgb="FF7030A0"/>
      <name val="Calibri"/>
      <family val="2"/>
      <charset val="162"/>
      <scheme val="minor"/>
    </font>
    <font>
      <b/>
      <sz val="9"/>
      <color theme="5" tint="-0.249977111117893"/>
      <name val="Calibri"/>
      <family val="2"/>
      <charset val="162"/>
      <scheme val="minor"/>
    </font>
    <font>
      <sz val="9"/>
      <color theme="5" tint="-0.249977111117893"/>
      <name val="Calibri"/>
      <family val="2"/>
      <charset val="162"/>
      <scheme val="minor"/>
    </font>
    <font>
      <sz val="10"/>
      <name val="Arial"/>
      <family val="2"/>
      <charset val="162"/>
    </font>
    <font>
      <b/>
      <sz val="9"/>
      <color rgb="FF1A5FFA"/>
      <name val="Calibri"/>
      <family val="2"/>
      <charset val="162"/>
      <scheme val="minor"/>
    </font>
    <font>
      <sz val="9"/>
      <color rgb="FF1A5FFA"/>
      <name val="Calibri"/>
      <family val="2"/>
      <charset val="162"/>
      <scheme val="minor"/>
    </font>
    <font>
      <sz val="9"/>
      <color rgb="FF3470A2"/>
      <name val="Calibri"/>
      <family val="2"/>
      <charset val="162"/>
      <scheme val="minor"/>
    </font>
    <font>
      <sz val="10"/>
      <name val="Calibri"/>
      <family val="2"/>
      <charset val="162"/>
      <scheme val="minor"/>
    </font>
    <font>
      <b/>
      <sz val="8"/>
      <color theme="3"/>
      <name val="Calibri"/>
      <family val="2"/>
      <charset val="162"/>
      <scheme val="minor"/>
    </font>
    <font>
      <sz val="9"/>
      <color indexed="81"/>
      <name val="Tahoma"/>
      <family val="2"/>
      <charset val="162"/>
    </font>
    <font>
      <b/>
      <sz val="9"/>
      <color indexed="81"/>
      <name val="Tahoma"/>
      <family val="2"/>
      <charset val="162"/>
    </font>
    <font>
      <b/>
      <sz val="9"/>
      <color rgb="FF3470A2"/>
      <name val="Calibri"/>
      <family val="2"/>
      <charset val="162"/>
      <scheme val="minor"/>
    </font>
    <font>
      <b/>
      <sz val="10"/>
      <color rgb="FF3470A2"/>
      <name val="Calibri"/>
      <family val="2"/>
      <charset val="162"/>
      <scheme val="minor"/>
    </font>
    <font>
      <b/>
      <sz val="9"/>
      <name val="Calibri"/>
      <family val="2"/>
      <charset val="162"/>
      <scheme val="minor"/>
    </font>
    <font>
      <sz val="10"/>
      <color rgb="FF3470A2"/>
      <name val="Calibri"/>
      <family val="2"/>
      <charset val="162"/>
      <scheme val="minor"/>
    </font>
    <font>
      <sz val="10"/>
      <color rgb="FF7030A0"/>
      <name val="Calibri"/>
      <family val="2"/>
      <charset val="162"/>
      <scheme val="minor"/>
    </font>
    <font>
      <b/>
      <sz val="11"/>
      <color rgb="FFFF0000"/>
      <name val="Calibri"/>
      <family val="2"/>
      <charset val="162"/>
      <scheme val="minor"/>
    </font>
    <font>
      <b/>
      <sz val="14"/>
      <color theme="1"/>
      <name val="Calibri"/>
      <family val="2"/>
      <charset val="162"/>
      <scheme val="minor"/>
    </font>
    <font>
      <b/>
      <sz val="8"/>
      <color rgb="FF3470A2"/>
      <name val="Calibri"/>
      <family val="2"/>
      <charset val="162"/>
      <scheme val="minor"/>
    </font>
    <font>
      <sz val="9"/>
      <color theme="5" tint="-0.499984740745262"/>
      <name val="Calibri"/>
      <family val="2"/>
      <charset val="162"/>
      <scheme val="minor"/>
    </font>
    <font>
      <b/>
      <sz val="10"/>
      <color rgb="FF7030A0"/>
      <name val="Calibri"/>
      <family val="2"/>
      <charset val="162"/>
      <scheme val="minor"/>
    </font>
    <font>
      <b/>
      <sz val="10"/>
      <color rgb="FFFF0000"/>
      <name val="Calibri"/>
      <family val="2"/>
      <charset val="162"/>
      <scheme val="minor"/>
    </font>
    <font>
      <b/>
      <sz val="8"/>
      <name val="Calibri"/>
      <family val="2"/>
      <charset val="162"/>
      <scheme val="minor"/>
    </font>
    <font>
      <b/>
      <sz val="10"/>
      <color rgb="FFC00000"/>
      <name val="Calibri"/>
      <family val="2"/>
      <charset val="162"/>
      <scheme val="minor"/>
    </font>
    <font>
      <b/>
      <sz val="10"/>
      <color theme="3" tint="0.39997558519241921"/>
      <name val="Calibri"/>
      <family val="2"/>
      <charset val="162"/>
      <scheme val="minor"/>
    </font>
    <font>
      <b/>
      <sz val="10"/>
      <color rgb="FF00B050"/>
      <name val="Calibri"/>
      <family val="2"/>
      <charset val="162"/>
      <scheme val="minor"/>
    </font>
    <font>
      <sz val="10"/>
      <color rgb="FF00B050"/>
      <name val="Calibri"/>
      <family val="2"/>
      <charset val="162"/>
      <scheme val="minor"/>
    </font>
    <font>
      <sz val="10"/>
      <color rgb="FFC00000"/>
      <name val="Calibri"/>
      <family val="2"/>
      <charset val="162"/>
      <scheme val="minor"/>
    </font>
    <font>
      <sz val="10"/>
      <color theme="3" tint="0.39997558519241921"/>
      <name val="Calibri"/>
      <family val="2"/>
      <charset val="162"/>
      <scheme val="minor"/>
    </font>
    <font>
      <sz val="10"/>
      <color theme="9" tint="-0.249977111117893"/>
      <name val="Calibri"/>
      <family val="2"/>
      <charset val="162"/>
      <scheme val="minor"/>
    </font>
    <font>
      <sz val="10"/>
      <color rgb="FFFF0000"/>
      <name val="Calibri"/>
      <family val="2"/>
      <charset val="162"/>
      <scheme val="minor"/>
    </font>
    <font>
      <b/>
      <sz val="10"/>
      <color theme="9" tint="-0.249977111117893"/>
      <name val="Calibri"/>
      <family val="2"/>
      <charset val="162"/>
      <scheme val="minor"/>
    </font>
    <font>
      <sz val="8"/>
      <color rgb="FFC00000"/>
      <name val="Calibri"/>
      <family val="2"/>
      <charset val="162"/>
      <scheme val="minor"/>
    </font>
    <font>
      <sz val="8"/>
      <color theme="3" tint="0.39997558519241921"/>
      <name val="Calibri"/>
      <family val="2"/>
      <charset val="162"/>
      <scheme val="minor"/>
    </font>
    <font>
      <sz val="8"/>
      <color theme="9" tint="-0.249977111117893"/>
      <name val="Calibri"/>
      <family val="2"/>
      <charset val="162"/>
      <scheme val="minor"/>
    </font>
    <font>
      <sz val="8"/>
      <color rgb="FFFF0000"/>
      <name val="Calibri"/>
      <family val="2"/>
      <charset val="162"/>
      <scheme val="min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FDA1CB"/>
        <bgColor indexed="64"/>
      </patternFill>
    </fill>
    <fill>
      <patternFill patternType="solid">
        <fgColor rgb="FFFED2E6"/>
        <bgColor indexed="64"/>
      </patternFill>
    </fill>
    <fill>
      <patternFill patternType="solid">
        <fgColor rgb="FFF9EEED"/>
        <bgColor indexed="64"/>
      </patternFill>
    </fill>
    <fill>
      <patternFill patternType="solid">
        <fgColor theme="7" tint="0.59999389629810485"/>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indexed="64"/>
      </bottom>
      <diagonal/>
    </border>
    <border>
      <left style="thin">
        <color auto="1"/>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auto="1"/>
      </left>
      <right/>
      <top/>
      <bottom/>
      <diagonal/>
    </border>
    <border>
      <left/>
      <right style="thin">
        <color auto="1"/>
      </right>
      <top/>
      <bottom/>
      <diagonal/>
    </border>
    <border>
      <left/>
      <right/>
      <top style="medium">
        <color indexed="64"/>
      </top>
      <bottom/>
      <diagonal/>
    </border>
    <border>
      <left/>
      <right style="thin">
        <color auto="1"/>
      </right>
      <top style="medium">
        <color indexed="64"/>
      </top>
      <bottom/>
      <diagonal/>
    </border>
    <border>
      <left/>
      <right style="thin">
        <color auto="1"/>
      </right>
      <top/>
      <bottom style="thin">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9" fontId="1" fillId="0" borderId="0" applyFont="0" applyFill="0" applyBorder="0" applyAlignment="0" applyProtection="0"/>
    <xf numFmtId="0" fontId="37" fillId="0" borderId="0"/>
    <xf numFmtId="0" fontId="37" fillId="0" borderId="0"/>
  </cellStyleXfs>
  <cellXfs count="374">
    <xf numFmtId="0" fontId="0" fillId="0" borderId="0" xfId="0"/>
    <xf numFmtId="0" fontId="21" fillId="0" borderId="0" xfId="0" applyFont="1" applyAlignment="1">
      <alignment vertical="center" wrapText="1"/>
    </xf>
    <xf numFmtId="0" fontId="22" fillId="0" borderId="0" xfId="0" applyFont="1"/>
    <xf numFmtId="0" fontId="22" fillId="0" borderId="0" xfId="0" applyFont="1" applyAlignment="1">
      <alignment horizontal="center"/>
    </xf>
    <xf numFmtId="0" fontId="24" fillId="0" borderId="0" xfId="0" applyFont="1"/>
    <xf numFmtId="0" fontId="21" fillId="0" borderId="12" xfId="0" applyFont="1" applyBorder="1" applyAlignment="1">
      <alignment vertical="center" wrapText="1"/>
    </xf>
    <xf numFmtId="0" fontId="27" fillId="0" borderId="0" xfId="0" applyFont="1" applyAlignment="1">
      <alignment horizontal="center"/>
    </xf>
    <xf numFmtId="0" fontId="30" fillId="0" borderId="0" xfId="0" applyFont="1" applyAlignment="1">
      <alignment horizontal="center"/>
    </xf>
    <xf numFmtId="0" fontId="31" fillId="0" borderId="0" xfId="0" applyFont="1" applyFill="1" applyAlignment="1">
      <alignment horizontal="center"/>
    </xf>
    <xf numFmtId="0" fontId="32" fillId="0" borderId="0" xfId="0" applyFont="1" applyFill="1"/>
    <xf numFmtId="0" fontId="28" fillId="0" borderId="0" xfId="0" applyFont="1"/>
    <xf numFmtId="0" fontId="27" fillId="0" borderId="0" xfId="0" applyFont="1"/>
    <xf numFmtId="0" fontId="33" fillId="0" borderId="12" xfId="0" applyFont="1" applyBorder="1" applyAlignment="1">
      <alignment horizontal="center" vertical="center" wrapText="1"/>
    </xf>
    <xf numFmtId="0" fontId="27" fillId="0" borderId="0" xfId="0" applyFont="1" applyAlignment="1">
      <alignment horizontal="left" indent="1"/>
    </xf>
    <xf numFmtId="0" fontId="30" fillId="0" borderId="0" xfId="0" applyNumberFormat="1" applyFont="1" applyAlignment="1">
      <alignment horizontal="center"/>
    </xf>
    <xf numFmtId="0" fontId="31" fillId="0" borderId="0" xfId="0" applyNumberFormat="1" applyFont="1" applyFill="1" applyAlignment="1">
      <alignment horizontal="center"/>
    </xf>
    <xf numFmtId="0" fontId="32" fillId="0" borderId="0" xfId="0" applyFont="1" applyFill="1" applyAlignment="1">
      <alignment horizontal="center"/>
    </xf>
    <xf numFmtId="164" fontId="32" fillId="0" borderId="0" xfId="44" applyNumberFormat="1" applyFont="1" applyFill="1" applyAlignment="1">
      <alignment horizontal="center"/>
    </xf>
    <xf numFmtId="164" fontId="27" fillId="0" borderId="0" xfId="44" applyNumberFormat="1" applyFont="1" applyAlignment="1">
      <alignment horizontal="center"/>
    </xf>
    <xf numFmtId="0" fontId="27" fillId="33" borderId="0" xfId="0" applyFont="1" applyFill="1"/>
    <xf numFmtId="0" fontId="27" fillId="33" borderId="0" xfId="0" applyFont="1" applyFill="1" applyAlignment="1">
      <alignment horizontal="left" indent="1"/>
    </xf>
    <xf numFmtId="0" fontId="30" fillId="33" borderId="0" xfId="0" applyNumberFormat="1" applyFont="1" applyFill="1" applyAlignment="1">
      <alignment horizontal="center"/>
    </xf>
    <xf numFmtId="0" fontId="27" fillId="34" borderId="0" xfId="0" applyFont="1" applyFill="1"/>
    <xf numFmtId="0" fontId="27" fillId="34" borderId="0" xfId="0" applyFont="1" applyFill="1" applyAlignment="1">
      <alignment horizontal="left" indent="1"/>
    </xf>
    <xf numFmtId="0" fontId="30" fillId="34" borderId="0" xfId="0" applyNumberFormat="1" applyFont="1" applyFill="1" applyAlignment="1">
      <alignment horizontal="center"/>
    </xf>
    <xf numFmtId="0" fontId="27" fillId="37" borderId="0" xfId="0" applyFont="1" applyFill="1"/>
    <xf numFmtId="0" fontId="27" fillId="37" borderId="0" xfId="0" applyFont="1" applyFill="1" applyAlignment="1">
      <alignment horizontal="left" indent="1"/>
    </xf>
    <xf numFmtId="0" fontId="30" fillId="37" borderId="0" xfId="0" applyNumberFormat="1" applyFont="1" applyFill="1" applyAlignment="1">
      <alignment horizontal="center"/>
    </xf>
    <xf numFmtId="0" fontId="27" fillId="0" borderId="0" xfId="0" applyFont="1" applyFill="1"/>
    <xf numFmtId="0" fontId="30" fillId="0" borderId="0" xfId="0" applyFont="1" applyFill="1" applyAlignment="1">
      <alignment horizontal="center"/>
    </xf>
    <xf numFmtId="0" fontId="27" fillId="36" borderId="0" xfId="0" applyFont="1" applyFill="1"/>
    <xf numFmtId="0" fontId="27" fillId="36" borderId="0" xfId="0" applyFont="1" applyFill="1" applyAlignment="1">
      <alignment horizontal="left" indent="1"/>
    </xf>
    <xf numFmtId="0" fontId="30" fillId="36" borderId="0" xfId="0" applyNumberFormat="1" applyFont="1" applyFill="1" applyAlignment="1">
      <alignment horizontal="center"/>
    </xf>
    <xf numFmtId="0" fontId="27" fillId="35" borderId="0" xfId="0" applyFont="1" applyFill="1"/>
    <xf numFmtId="0" fontId="30" fillId="35" borderId="0" xfId="0" applyNumberFormat="1" applyFont="1" applyFill="1" applyAlignment="1">
      <alignment horizontal="center"/>
    </xf>
    <xf numFmtId="0" fontId="27" fillId="35" borderId="0" xfId="0" applyFont="1" applyFill="1" applyAlignment="1">
      <alignment horizontal="left" indent="1"/>
    </xf>
    <xf numFmtId="0" fontId="30" fillId="0" borderId="0" xfId="0" applyFont="1"/>
    <xf numFmtId="0" fontId="31" fillId="0" borderId="0" xfId="0" applyFont="1" applyFill="1"/>
    <xf numFmtId="0" fontId="27" fillId="0" borderId="0" xfId="0" applyFont="1" applyAlignment="1">
      <alignment horizontal="left"/>
    </xf>
    <xf numFmtId="0" fontId="27" fillId="0" borderId="0" xfId="0" applyFont="1" applyAlignment="1">
      <alignment horizontal="center" vertical="center" wrapText="1"/>
    </xf>
    <xf numFmtId="0" fontId="36" fillId="0" borderId="0" xfId="0" applyFont="1" applyAlignment="1">
      <alignment horizontal="center" vertical="center" wrapText="1"/>
    </xf>
    <xf numFmtId="9" fontId="36" fillId="0" borderId="0" xfId="44" applyFont="1" applyAlignment="1">
      <alignment horizontal="center" vertical="center" wrapText="1"/>
    </xf>
    <xf numFmtId="0" fontId="20" fillId="0" borderId="12" xfId="0" applyFont="1" applyBorder="1" applyAlignment="1">
      <alignment horizontal="center" vertical="center" wrapText="1"/>
    </xf>
    <xf numFmtId="9" fontId="27" fillId="0" borderId="0" xfId="44" applyFont="1" applyAlignment="1">
      <alignment horizontal="center"/>
    </xf>
    <xf numFmtId="10" fontId="27" fillId="0" borderId="0" xfId="44" applyNumberFormat="1" applyFont="1"/>
    <xf numFmtId="0" fontId="29" fillId="0" borderId="12" xfId="0" applyFont="1" applyFill="1" applyBorder="1" applyAlignment="1">
      <alignment horizontal="center" vertical="center" wrapText="1"/>
    </xf>
    <xf numFmtId="3" fontId="21" fillId="0" borderId="12" xfId="0" applyNumberFormat="1" applyFont="1" applyBorder="1" applyAlignment="1">
      <alignment vertical="center" wrapText="1"/>
    </xf>
    <xf numFmtId="3" fontId="27" fillId="0" borderId="0" xfId="44" applyNumberFormat="1" applyFont="1" applyAlignment="1">
      <alignment horizontal="center"/>
    </xf>
    <xf numFmtId="3" fontId="27" fillId="0" borderId="0" xfId="0" applyNumberFormat="1" applyFont="1"/>
    <xf numFmtId="0" fontId="14" fillId="0" borderId="0" xfId="0" applyFont="1" applyAlignment="1">
      <alignment horizontal="center"/>
    </xf>
    <xf numFmtId="0" fontId="31" fillId="0" borderId="0" xfId="0" applyFont="1" applyAlignment="1">
      <alignment horizontal="center"/>
    </xf>
    <xf numFmtId="0" fontId="38" fillId="0" borderId="12" xfId="0" applyFont="1" applyBorder="1" applyAlignment="1">
      <alignment vertical="center" wrapText="1"/>
    </xf>
    <xf numFmtId="0" fontId="38" fillId="0" borderId="12" xfId="0" applyFont="1" applyBorder="1" applyAlignment="1">
      <alignment horizontal="center" vertical="center" wrapText="1"/>
    </xf>
    <xf numFmtId="1" fontId="39" fillId="0" borderId="0" xfId="0" applyNumberFormat="1" applyFont="1" applyAlignment="1">
      <alignment horizontal="center"/>
    </xf>
    <xf numFmtId="0" fontId="31" fillId="41" borderId="0" xfId="0" applyNumberFormat="1" applyFont="1" applyFill="1" applyAlignment="1">
      <alignment horizontal="center"/>
    </xf>
    <xf numFmtId="0" fontId="31" fillId="33" borderId="0" xfId="0" applyNumberFormat="1" applyFont="1" applyFill="1" applyAlignment="1">
      <alignment horizontal="center"/>
    </xf>
    <xf numFmtId="0" fontId="31" fillId="42" borderId="0" xfId="0" applyNumberFormat="1" applyFont="1" applyFill="1" applyAlignment="1">
      <alignment horizontal="center"/>
    </xf>
    <xf numFmtId="10" fontId="31" fillId="0" borderId="0" xfId="44" applyNumberFormat="1" applyFont="1" applyFill="1" applyAlignment="1">
      <alignment horizontal="center"/>
    </xf>
    <xf numFmtId="0" fontId="27" fillId="0" borderId="0" xfId="0" applyNumberFormat="1" applyFont="1" applyFill="1" applyAlignment="1">
      <alignment horizontal="right"/>
    </xf>
    <xf numFmtId="0" fontId="40" fillId="0" borderId="0" xfId="0" applyNumberFormat="1" applyFont="1" applyAlignment="1">
      <alignment horizontal="center"/>
    </xf>
    <xf numFmtId="0" fontId="40" fillId="0" borderId="0" xfId="0" applyFont="1"/>
    <xf numFmtId="4" fontId="31" fillId="0" borderId="0" xfId="0" applyNumberFormat="1" applyFont="1" applyFill="1" applyAlignment="1">
      <alignment horizontal="center"/>
    </xf>
    <xf numFmtId="0" fontId="42" fillId="0" borderId="0" xfId="0" applyFont="1" applyBorder="1" applyAlignment="1">
      <alignment horizontal="center" vertical="center" wrapText="1"/>
    </xf>
    <xf numFmtId="164" fontId="42" fillId="0" borderId="0" xfId="44" applyNumberFormat="1" applyFont="1" applyBorder="1" applyAlignment="1">
      <alignment horizontal="center" vertical="center" wrapText="1"/>
    </xf>
    <xf numFmtId="0" fontId="29" fillId="0" borderId="14" xfId="0" applyFont="1" applyFill="1" applyBorder="1" applyAlignment="1">
      <alignment horizontal="center" vertical="center" wrapText="1"/>
    </xf>
    <xf numFmtId="1" fontId="27" fillId="0" borderId="0" xfId="0" applyNumberFormat="1" applyFont="1"/>
    <xf numFmtId="9" fontId="31" fillId="0" borderId="0" xfId="44" applyFont="1" applyFill="1" applyAlignment="1">
      <alignment horizontal="center"/>
    </xf>
    <xf numFmtId="164" fontId="31" fillId="0" borderId="0" xfId="44" applyNumberFormat="1" applyFont="1" applyFill="1" applyAlignment="1">
      <alignment horizontal="center"/>
    </xf>
    <xf numFmtId="165" fontId="27" fillId="0" borderId="0" xfId="0" applyNumberFormat="1" applyFont="1" applyAlignment="1">
      <alignment horizontal="center"/>
    </xf>
    <xf numFmtId="0" fontId="35"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34" fillId="0" borderId="1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7" fillId="40" borderId="0" xfId="0" applyNumberFormat="1" applyFont="1" applyFill="1" applyAlignment="1">
      <alignment horizontal="center"/>
    </xf>
    <xf numFmtId="0" fontId="27" fillId="40" borderId="0" xfId="0" applyFont="1" applyFill="1" applyAlignment="1">
      <alignment horizontal="center"/>
    </xf>
    <xf numFmtId="0" fontId="21" fillId="0" borderId="12" xfId="0" applyFont="1" applyBorder="1" applyAlignment="1">
      <alignment horizontal="center" vertical="center" wrapText="1"/>
    </xf>
    <xf numFmtId="164" fontId="32" fillId="0" borderId="0" xfId="44" applyNumberFormat="1" applyFont="1" applyFill="1" applyBorder="1" applyAlignment="1">
      <alignment horizontal="center"/>
    </xf>
    <xf numFmtId="164" fontId="27" fillId="0" borderId="0" xfId="44" applyNumberFormat="1" applyFont="1" applyBorder="1" applyAlignment="1">
      <alignment horizontal="center"/>
    </xf>
    <xf numFmtId="3" fontId="27" fillId="0" borderId="0" xfId="44" applyNumberFormat="1" applyFont="1" applyBorder="1" applyAlignment="1">
      <alignment horizontal="center"/>
    </xf>
    <xf numFmtId="9" fontId="36" fillId="0" borderId="0" xfId="44" applyFont="1" applyBorder="1" applyAlignment="1">
      <alignment horizontal="center" vertical="center" wrapText="1"/>
    </xf>
    <xf numFmtId="9" fontId="27" fillId="0" borderId="0" xfId="44" applyFont="1" applyBorder="1" applyAlignment="1">
      <alignment horizontal="center"/>
    </xf>
    <xf numFmtId="9" fontId="32" fillId="0" borderId="0" xfId="44" applyFont="1" applyFill="1"/>
    <xf numFmtId="3" fontId="27" fillId="33" borderId="0" xfId="0" applyNumberFormat="1" applyFont="1" applyFill="1"/>
    <xf numFmtId="10" fontId="27" fillId="33" borderId="0" xfId="44" applyNumberFormat="1" applyFont="1" applyFill="1" applyAlignment="1">
      <alignment horizontal="center"/>
    </xf>
    <xf numFmtId="164" fontId="27" fillId="33" borderId="0" xfId="44" applyNumberFormat="1" applyFont="1" applyFill="1" applyAlignment="1">
      <alignment horizontal="center"/>
    </xf>
    <xf numFmtId="9" fontId="33" fillId="0" borderId="0" xfId="44" applyFont="1" applyBorder="1" applyAlignment="1">
      <alignment horizontal="center" vertical="center" wrapText="1"/>
    </xf>
    <xf numFmtId="3" fontId="33" fillId="0" borderId="0" xfId="0" applyNumberFormat="1" applyFont="1" applyBorder="1" applyAlignment="1">
      <alignment horizontal="center" vertical="center" wrapText="1"/>
    </xf>
    <xf numFmtId="9" fontId="27" fillId="0" borderId="0" xfId="44" applyNumberFormat="1" applyFont="1" applyAlignment="1">
      <alignment horizontal="center"/>
    </xf>
    <xf numFmtId="3" fontId="39" fillId="0" borderId="0" xfId="0" applyNumberFormat="1" applyFont="1"/>
    <xf numFmtId="9" fontId="27" fillId="0" borderId="0" xfId="44" applyNumberFormat="1" applyFont="1" applyBorder="1" applyAlignment="1">
      <alignment horizontal="center"/>
    </xf>
    <xf numFmtId="0" fontId="22" fillId="0" borderId="0" xfId="0" applyFont="1" applyAlignment="1">
      <alignment horizontal="center" vertical="center" wrapText="1"/>
    </xf>
    <xf numFmtId="0" fontId="26" fillId="0" borderId="0" xfId="0" applyFont="1"/>
    <xf numFmtId="3" fontId="22" fillId="0" borderId="0" xfId="0" applyNumberFormat="1" applyFont="1"/>
    <xf numFmtId="0" fontId="22" fillId="0" borderId="0" xfId="0" applyFont="1" applyAlignment="1">
      <alignment horizontal="left"/>
    </xf>
    <xf numFmtId="0" fontId="22" fillId="0" borderId="0" xfId="0" applyNumberFormat="1" applyFont="1"/>
    <xf numFmtId="10" fontId="22" fillId="0" borderId="0" xfId="44" applyNumberFormat="1" applyFont="1" applyAlignment="1">
      <alignment horizontal="center"/>
    </xf>
    <xf numFmtId="0" fontId="23" fillId="0" borderId="0" xfId="0" applyFont="1" applyAlignment="1">
      <alignment horizontal="left"/>
    </xf>
    <xf numFmtId="0" fontId="23" fillId="0" borderId="0" xfId="0" applyNumberFormat="1" applyFont="1"/>
    <xf numFmtId="10" fontId="23" fillId="0" borderId="0" xfId="44" applyNumberFormat="1" applyFont="1" applyAlignment="1">
      <alignment horizontal="center"/>
    </xf>
    <xf numFmtId="0" fontId="23" fillId="0" borderId="12" xfId="0" applyFont="1" applyBorder="1" applyAlignment="1">
      <alignment horizontal="center" vertical="center" wrapText="1"/>
    </xf>
    <xf numFmtId="0" fontId="23" fillId="38" borderId="12" xfId="0" applyFont="1" applyFill="1" applyBorder="1" applyAlignment="1">
      <alignment horizontal="center" vertical="center" wrapText="1"/>
    </xf>
    <xf numFmtId="10" fontId="42" fillId="0" borderId="0" xfId="44" applyNumberFormat="1" applyFont="1" applyBorder="1" applyAlignment="1">
      <alignment horizontal="center" vertical="center" wrapText="1"/>
    </xf>
    <xf numFmtId="0" fontId="27" fillId="0" borderId="0" xfId="0" applyFont="1" applyProtection="1"/>
    <xf numFmtId="0" fontId="21" fillId="0" borderId="12" xfId="0" applyFont="1" applyBorder="1" applyAlignment="1" applyProtection="1">
      <alignment horizontal="center" vertical="center" wrapText="1"/>
    </xf>
    <xf numFmtId="0" fontId="34" fillId="0" borderId="14" xfId="0" applyFont="1" applyFill="1" applyBorder="1" applyAlignment="1" applyProtection="1">
      <alignment horizontal="center" vertical="center" wrapText="1"/>
    </xf>
    <xf numFmtId="0" fontId="34" fillId="0" borderId="12" xfId="0" applyFont="1" applyFill="1" applyBorder="1" applyAlignment="1" applyProtection="1">
      <alignment horizontal="center" vertical="center" wrapText="1"/>
    </xf>
    <xf numFmtId="0" fontId="27" fillId="0" borderId="0" xfId="0" applyFont="1" applyAlignment="1" applyProtection="1">
      <alignment horizontal="center" vertical="center" wrapText="1"/>
    </xf>
    <xf numFmtId="3" fontId="21" fillId="0" borderId="12" xfId="0" applyNumberFormat="1" applyFont="1" applyBorder="1" applyAlignment="1" applyProtection="1">
      <alignment horizontal="center" vertical="center" wrapText="1"/>
    </xf>
    <xf numFmtId="0" fontId="45" fillId="0" borderId="17" xfId="0" applyFont="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27" fillId="39" borderId="16" xfId="0" applyFont="1" applyFill="1" applyBorder="1" applyAlignment="1" applyProtection="1">
      <alignment horizontal="center" vertical="center" wrapText="1"/>
    </xf>
    <xf numFmtId="0" fontId="27" fillId="39" borderId="14" xfId="0" applyFont="1" applyFill="1" applyBorder="1" applyAlignment="1" applyProtection="1">
      <alignment horizontal="center" vertical="center" wrapText="1"/>
    </xf>
    <xf numFmtId="0" fontId="38" fillId="0" borderId="12" xfId="0" applyFont="1" applyBorder="1" applyAlignment="1" applyProtection="1">
      <alignment horizontal="center" vertical="center" wrapText="1"/>
    </xf>
    <xf numFmtId="0" fontId="21" fillId="0" borderId="17" xfId="0" applyFont="1" applyBorder="1" applyAlignment="1" applyProtection="1">
      <alignment horizontal="center" vertical="center" wrapText="1"/>
    </xf>
    <xf numFmtId="16" fontId="21" fillId="0" borderId="17" xfId="0" applyNumberFormat="1" applyFont="1" applyBorder="1" applyAlignment="1" applyProtection="1">
      <alignment horizontal="center" vertical="center" wrapText="1"/>
    </xf>
    <xf numFmtId="16" fontId="45" fillId="0" borderId="17" xfId="0" applyNumberFormat="1" applyFont="1" applyBorder="1" applyAlignment="1" applyProtection="1">
      <alignment horizontal="center" vertical="center" wrapText="1"/>
    </xf>
    <xf numFmtId="0" fontId="27" fillId="39" borderId="16" xfId="0" applyFont="1" applyFill="1" applyBorder="1" applyProtection="1"/>
    <xf numFmtId="0" fontId="27" fillId="39" borderId="14" xfId="0" applyFont="1" applyFill="1" applyBorder="1" applyProtection="1"/>
    <xf numFmtId="10" fontId="27" fillId="39" borderId="16" xfId="44" applyNumberFormat="1" applyFont="1" applyFill="1" applyBorder="1" applyAlignment="1" applyProtection="1">
      <alignment horizontal="center" vertical="center" wrapText="1"/>
    </xf>
    <xf numFmtId="10" fontId="27" fillId="39" borderId="14" xfId="44" applyNumberFormat="1" applyFont="1" applyFill="1" applyBorder="1" applyAlignment="1" applyProtection="1">
      <alignment horizontal="center" vertical="center" wrapText="1"/>
    </xf>
    <xf numFmtId="0" fontId="22" fillId="0" borderId="0" xfId="0" applyFont="1" applyProtection="1"/>
    <xf numFmtId="0" fontId="27" fillId="0" borderId="0" xfId="0" applyFont="1" applyAlignment="1" applyProtection="1">
      <alignment horizontal="center" vertical="center" wrapText="1"/>
      <protection locked="0"/>
    </xf>
    <xf numFmtId="0" fontId="38" fillId="0" borderId="16"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35"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34" fillId="0" borderId="1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1" fillId="0" borderId="16" xfId="0" applyFont="1" applyBorder="1" applyAlignment="1">
      <alignment horizontal="center" vertical="center" wrapText="1"/>
    </xf>
    <xf numFmtId="0" fontId="0" fillId="0" borderId="13" xfId="0" applyBorder="1"/>
    <xf numFmtId="0" fontId="0" fillId="0" borderId="14" xfId="0" applyBorder="1"/>
    <xf numFmtId="0" fontId="29" fillId="0" borderId="16"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1" fillId="33" borderId="13" xfId="0" applyFont="1" applyFill="1" applyBorder="1" applyAlignment="1" applyProtection="1">
      <alignment vertical="center" wrapText="1"/>
    </xf>
    <xf numFmtId="10" fontId="21" fillId="0" borderId="13" xfId="0" applyNumberFormat="1" applyFont="1" applyBorder="1" applyAlignment="1" applyProtection="1">
      <alignment horizontal="center" vertical="center"/>
    </xf>
    <xf numFmtId="0" fontId="21" fillId="43" borderId="13" xfId="0" applyFont="1" applyFill="1" applyBorder="1" applyAlignment="1" applyProtection="1">
      <alignment vertical="center" wrapText="1"/>
    </xf>
    <xf numFmtId="10" fontId="24" fillId="0" borderId="12" xfId="44" applyNumberFormat="1" applyFont="1" applyBorder="1" applyAlignment="1" applyProtection="1">
      <alignment horizontal="center" vertical="center" wrapText="1"/>
    </xf>
    <xf numFmtId="10" fontId="46" fillId="0" borderId="12" xfId="44" applyNumberFormat="1" applyFont="1" applyBorder="1" applyAlignment="1" applyProtection="1">
      <alignment horizontal="center" vertical="center" wrapText="1"/>
    </xf>
    <xf numFmtId="164" fontId="20" fillId="0" borderId="12" xfId="44" applyNumberFormat="1" applyFont="1" applyBorder="1" applyAlignment="1" applyProtection="1">
      <alignment horizontal="center" vertical="center" wrapText="1"/>
    </xf>
    <xf numFmtId="10" fontId="20" fillId="0" borderId="12" xfId="44" applyNumberFormat="1" applyFont="1" applyBorder="1" applyAlignment="1" applyProtection="1">
      <alignment horizontal="center" vertical="center" wrapText="1"/>
    </xf>
    <xf numFmtId="3" fontId="24" fillId="0" borderId="12" xfId="0" applyNumberFormat="1" applyFont="1" applyBorder="1" applyAlignment="1" applyProtection="1">
      <alignment horizontal="center" vertical="center" wrapText="1"/>
    </xf>
    <xf numFmtId="0" fontId="47" fillId="0" borderId="12" xfId="0" applyFont="1" applyFill="1" applyBorder="1" applyAlignment="1" applyProtection="1">
      <alignment horizontal="center" vertical="center" wrapText="1"/>
    </xf>
    <xf numFmtId="0" fontId="45" fillId="0" borderId="12" xfId="0" applyFont="1" applyFill="1" applyBorder="1" applyAlignment="1" applyProtection="1">
      <alignment horizontal="center" vertical="center" wrapText="1"/>
    </xf>
    <xf numFmtId="0" fontId="45" fillId="0" borderId="16" xfId="0" applyFont="1" applyFill="1" applyBorder="1" applyAlignment="1" applyProtection="1">
      <alignment horizontal="center" vertical="center" wrapText="1"/>
    </xf>
    <xf numFmtId="3" fontId="41" fillId="0" borderId="12" xfId="0" applyNumberFormat="1" applyFont="1" applyBorder="1" applyAlignment="1" applyProtection="1">
      <alignment horizontal="center" vertical="center" wrapText="1"/>
    </xf>
    <xf numFmtId="0" fontId="24" fillId="0" borderId="12" xfId="0" applyFont="1" applyBorder="1" applyAlignment="1" applyProtection="1">
      <alignment horizontal="center" vertical="center" wrapText="1"/>
    </xf>
    <xf numFmtId="0" fontId="48" fillId="0" borderId="12" xfId="0" applyFont="1" applyBorder="1" applyAlignment="1" applyProtection="1">
      <alignment horizontal="center" vertical="center" wrapText="1"/>
    </xf>
    <xf numFmtId="0" fontId="49" fillId="0" borderId="12" xfId="0" applyFont="1" applyBorder="1" applyAlignment="1" applyProtection="1">
      <alignment horizontal="center" vertical="center" wrapText="1"/>
    </xf>
    <xf numFmtId="10" fontId="49" fillId="0" borderId="12" xfId="44" applyNumberFormat="1" applyFont="1" applyBorder="1" applyAlignment="1" applyProtection="1">
      <alignment horizontal="center" vertical="center" wrapText="1"/>
    </xf>
    <xf numFmtId="0" fontId="52" fillId="0" borderId="17" xfId="0" applyFont="1" applyBorder="1" applyAlignment="1" applyProtection="1">
      <alignment horizontal="center" vertical="center" wrapText="1"/>
    </xf>
    <xf numFmtId="0" fontId="22" fillId="0" borderId="0" xfId="0" applyFont="1" applyAlignment="1">
      <alignment vertical="center"/>
    </xf>
    <xf numFmtId="0" fontId="26" fillId="0" borderId="0" xfId="0" applyFont="1" applyAlignment="1">
      <alignment vertical="center"/>
    </xf>
    <xf numFmtId="3" fontId="22" fillId="0" borderId="0" xfId="0" applyNumberFormat="1" applyFont="1" applyAlignment="1">
      <alignment vertical="center"/>
    </xf>
    <xf numFmtId="0" fontId="22" fillId="0" borderId="0" xfId="0" applyFont="1" applyAlignment="1">
      <alignment horizontal="center" vertical="center"/>
    </xf>
    <xf numFmtId="0" fontId="53" fillId="0" borderId="0" xfId="0" applyFont="1" applyFill="1" applyAlignment="1" applyProtection="1">
      <alignment vertical="center"/>
    </xf>
    <xf numFmtId="0" fontId="21" fillId="44" borderId="12" xfId="0" applyFont="1" applyFill="1" applyBorder="1" applyAlignment="1" applyProtection="1">
      <alignment horizontal="center" vertical="center" wrapText="1"/>
    </xf>
    <xf numFmtId="0" fontId="22" fillId="0" borderId="0" xfId="0" applyFont="1" applyBorder="1" applyProtection="1"/>
    <xf numFmtId="0" fontId="16" fillId="0" borderId="0" xfId="0" applyFont="1" applyBorder="1" applyAlignment="1" applyProtection="1">
      <alignment horizontal="left"/>
    </xf>
    <xf numFmtId="0" fontId="20" fillId="0" borderId="0" xfId="0" applyFont="1" applyFill="1" applyAlignment="1" applyProtection="1">
      <alignment horizontal="center"/>
    </xf>
    <xf numFmtId="0" fontId="20" fillId="0" borderId="0" xfId="0" applyFont="1" applyProtection="1"/>
    <xf numFmtId="0" fontId="25" fillId="35" borderId="0" xfId="0" applyFont="1" applyFill="1" applyBorder="1" applyAlignment="1" applyProtection="1">
      <alignment horizontal="center" vertical="center" wrapText="1"/>
    </xf>
    <xf numFmtId="0" fontId="22" fillId="0" borderId="0" xfId="0" applyFont="1" applyAlignment="1" applyProtection="1">
      <alignment vertical="center" wrapText="1"/>
    </xf>
    <xf numFmtId="0" fontId="60" fillId="0" borderId="12" xfId="0" applyFont="1" applyFill="1" applyBorder="1" applyAlignment="1" applyProtection="1">
      <alignment vertical="center" wrapText="1"/>
    </xf>
    <xf numFmtId="0" fontId="61" fillId="0" borderId="12" xfId="0" applyFont="1" applyBorder="1" applyAlignment="1" applyProtection="1">
      <alignment vertical="center" wrapText="1"/>
    </xf>
    <xf numFmtId="0" fontId="24" fillId="0" borderId="12" xfId="0" applyFont="1" applyBorder="1" applyAlignment="1" applyProtection="1">
      <alignment vertical="center" wrapText="1"/>
    </xf>
    <xf numFmtId="0" fontId="62" fillId="0" borderId="12" xfId="0" applyFont="1" applyBorder="1" applyAlignment="1" applyProtection="1">
      <alignment vertical="center" wrapText="1"/>
    </xf>
    <xf numFmtId="0" fontId="59" fillId="0" borderId="12" xfId="0" applyFont="1" applyFill="1" applyBorder="1" applyAlignment="1" applyProtection="1">
      <alignment horizontal="center" vertical="center" wrapText="1"/>
    </xf>
    <xf numFmtId="0" fontId="55" fillId="0" borderId="12" xfId="0" applyFont="1" applyFill="1" applyBorder="1" applyAlignment="1" applyProtection="1">
      <alignment horizontal="center" vertical="center" wrapText="1"/>
    </xf>
    <xf numFmtId="0" fontId="58" fillId="0" borderId="12" xfId="0" applyFont="1" applyFill="1" applyBorder="1" applyAlignment="1" applyProtection="1">
      <alignment horizontal="center" vertical="center" wrapText="1"/>
    </xf>
    <xf numFmtId="0" fontId="60" fillId="0" borderId="20" xfId="0" applyFont="1" applyFill="1" applyBorder="1" applyAlignment="1" applyProtection="1">
      <alignment horizontal="center" vertical="center" wrapText="1"/>
    </xf>
    <xf numFmtId="0" fontId="60" fillId="0" borderId="0"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21" xfId="0" applyFont="1" applyFill="1" applyBorder="1" applyAlignment="1" applyProtection="1">
      <alignment horizontal="center" vertical="center" wrapText="1"/>
    </xf>
    <xf numFmtId="0" fontId="61" fillId="0" borderId="20" xfId="0" applyFont="1" applyFill="1" applyBorder="1" applyAlignment="1" applyProtection="1">
      <alignment horizontal="center" vertical="center" wrapText="1"/>
    </xf>
    <xf numFmtId="0" fontId="61" fillId="0" borderId="0" xfId="0" applyFont="1" applyFill="1" applyBorder="1" applyAlignment="1" applyProtection="1">
      <alignment horizontal="center" vertical="center" wrapText="1"/>
    </xf>
    <xf numFmtId="0" fontId="61" fillId="0" borderId="21" xfId="0" applyFont="1" applyFill="1" applyBorder="1" applyAlignment="1" applyProtection="1">
      <alignment horizontal="center" vertical="center" wrapText="1"/>
    </xf>
    <xf numFmtId="0" fontId="62" fillId="0" borderId="20" xfId="0"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wrapText="1"/>
    </xf>
    <xf numFmtId="0" fontId="62" fillId="0" borderId="21" xfId="0" applyFont="1" applyFill="1" applyBorder="1" applyAlignment="1" applyProtection="1">
      <alignment horizontal="center" vertical="center" wrapText="1"/>
    </xf>
    <xf numFmtId="0" fontId="62" fillId="0" borderId="18" xfId="0" applyFont="1" applyFill="1" applyBorder="1" applyAlignment="1" applyProtection="1">
      <alignment horizontal="center" vertical="center" wrapText="1"/>
    </xf>
    <xf numFmtId="0" fontId="60" fillId="0" borderId="20" xfId="0" applyFont="1" applyFill="1" applyBorder="1" applyAlignment="1" applyProtection="1">
      <alignment vertical="center" wrapText="1"/>
    </xf>
    <xf numFmtId="0" fontId="60" fillId="0" borderId="0" xfId="0" applyFont="1" applyFill="1" applyBorder="1" applyAlignment="1" applyProtection="1">
      <alignment vertical="center" wrapText="1"/>
    </xf>
    <xf numFmtId="0" fontId="63" fillId="0" borderId="0" xfId="0" applyFont="1" applyFill="1" applyBorder="1" applyAlignment="1" applyProtection="1">
      <alignment vertical="center" wrapText="1"/>
    </xf>
    <xf numFmtId="0" fontId="63" fillId="0" borderId="21" xfId="0" applyFont="1" applyFill="1" applyBorder="1" applyAlignment="1" applyProtection="1">
      <alignment vertical="center" wrapText="1"/>
    </xf>
    <xf numFmtId="0" fontId="61" fillId="0" borderId="0" xfId="0" applyFont="1" applyBorder="1" applyAlignment="1" applyProtection="1">
      <alignment vertical="center" wrapText="1"/>
    </xf>
    <xf numFmtId="0" fontId="24" fillId="0" borderId="0" xfId="0" applyFont="1" applyAlignment="1" applyProtection="1">
      <alignment vertical="center" wrapText="1"/>
    </xf>
    <xf numFmtId="0" fontId="62" fillId="0" borderId="0" xfId="0" applyFont="1" applyBorder="1" applyAlignment="1" applyProtection="1">
      <alignment vertical="center" wrapText="1"/>
    </xf>
    <xf numFmtId="0" fontId="60" fillId="0" borderId="20" xfId="0" applyFont="1" applyBorder="1" applyAlignment="1" applyProtection="1">
      <alignment horizontal="center" vertical="center" wrapText="1"/>
    </xf>
    <xf numFmtId="0" fontId="60" fillId="0" borderId="21" xfId="0" applyFont="1" applyBorder="1" applyAlignment="1" applyProtection="1">
      <alignment horizontal="center" vertical="center" wrapText="1"/>
    </xf>
    <xf numFmtId="0" fontId="64" fillId="0" borderId="0" xfId="0" applyFont="1" applyAlignment="1" applyProtection="1">
      <alignment horizontal="center" vertical="center" wrapText="1"/>
    </xf>
    <xf numFmtId="0" fontId="62" fillId="0" borderId="20" xfId="0" applyFont="1" applyBorder="1" applyAlignment="1" applyProtection="1">
      <alignment horizontal="center" vertical="center" wrapText="1"/>
    </xf>
    <xf numFmtId="0" fontId="62" fillId="0" borderId="21" xfId="0" applyFont="1" applyBorder="1" applyAlignment="1" applyProtection="1">
      <alignment horizontal="center" vertical="center" wrapText="1"/>
    </xf>
    <xf numFmtId="2" fontId="58" fillId="39" borderId="12" xfId="0" applyNumberFormat="1" applyFont="1" applyFill="1" applyBorder="1" applyAlignment="1" applyProtection="1">
      <alignment horizontal="center" vertical="center" wrapText="1"/>
    </xf>
    <xf numFmtId="2" fontId="26" fillId="0" borderId="20" xfId="0" applyNumberFormat="1" applyFont="1" applyFill="1" applyBorder="1" applyAlignment="1" applyProtection="1">
      <alignment horizontal="center"/>
    </xf>
    <xf numFmtId="2" fontId="26" fillId="0" borderId="0" xfId="0" applyNumberFormat="1" applyFont="1" applyFill="1" applyBorder="1" applyAlignment="1" applyProtection="1">
      <alignment horizontal="center"/>
    </xf>
    <xf numFmtId="2" fontId="22" fillId="0" borderId="0" xfId="0" applyNumberFormat="1" applyFont="1" applyFill="1" applyBorder="1" applyAlignment="1" applyProtection="1">
      <alignment horizontal="center"/>
    </xf>
    <xf numFmtId="2" fontId="22" fillId="0" borderId="21" xfId="0" applyNumberFormat="1" applyFont="1" applyFill="1" applyBorder="1" applyAlignment="1" applyProtection="1">
      <alignment horizontal="center"/>
    </xf>
    <xf numFmtId="2" fontId="66" fillId="0" borderId="20" xfId="0" applyNumberFormat="1" applyFont="1" applyFill="1" applyBorder="1" applyAlignment="1" applyProtection="1">
      <alignment horizontal="center"/>
    </xf>
    <xf numFmtId="2" fontId="66" fillId="0" borderId="0" xfId="0" applyNumberFormat="1" applyFont="1" applyFill="1" applyBorder="1" applyAlignment="1" applyProtection="1">
      <alignment horizontal="center"/>
    </xf>
    <xf numFmtId="2" fontId="66" fillId="0" borderId="21" xfId="0" applyNumberFormat="1" applyFont="1" applyFill="1" applyBorder="1" applyAlignment="1" applyProtection="1">
      <alignment horizontal="center"/>
    </xf>
    <xf numFmtId="2" fontId="67" fillId="0" borderId="20" xfId="0" applyNumberFormat="1" applyFont="1" applyFill="1" applyBorder="1" applyAlignment="1" applyProtection="1">
      <alignment horizontal="center"/>
    </xf>
    <xf numFmtId="2" fontId="67" fillId="0" borderId="0" xfId="0" applyNumberFormat="1" applyFont="1" applyFill="1" applyBorder="1" applyAlignment="1" applyProtection="1">
      <alignment horizontal="center"/>
    </xf>
    <xf numFmtId="2" fontId="67" fillId="0" borderId="14" xfId="0" applyNumberFormat="1" applyFont="1" applyFill="1" applyBorder="1" applyAlignment="1" applyProtection="1">
      <alignment horizontal="center"/>
    </xf>
    <xf numFmtId="2" fontId="67" fillId="0" borderId="12" xfId="0" applyNumberFormat="1" applyFont="1" applyFill="1" applyBorder="1" applyAlignment="1" applyProtection="1">
      <alignment horizontal="center"/>
    </xf>
    <xf numFmtId="2" fontId="26" fillId="0" borderId="20" xfId="0" applyNumberFormat="1" applyFont="1" applyFill="1" applyBorder="1" applyProtection="1"/>
    <xf numFmtId="2" fontId="26" fillId="0" borderId="0" xfId="0" applyNumberFormat="1" applyFont="1" applyFill="1" applyBorder="1" applyProtection="1"/>
    <xf numFmtId="0" fontId="26" fillId="0" borderId="0" xfId="0" applyFont="1" applyFill="1" applyBorder="1" applyProtection="1"/>
    <xf numFmtId="2" fontId="68" fillId="0" borderId="0" xfId="0" applyNumberFormat="1" applyFont="1" applyFill="1" applyBorder="1" applyProtection="1"/>
    <xf numFmtId="2" fontId="68" fillId="0" borderId="21" xfId="0" applyNumberFormat="1" applyFont="1" applyFill="1" applyBorder="1" applyProtection="1"/>
    <xf numFmtId="2" fontId="66" fillId="0" borderId="20" xfId="0" applyNumberFormat="1" applyFont="1" applyBorder="1" applyProtection="1"/>
    <xf numFmtId="2" fontId="66" fillId="0" borderId="0" xfId="0" applyNumberFormat="1" applyFont="1" applyBorder="1" applyProtection="1"/>
    <xf numFmtId="0" fontId="66" fillId="0" borderId="0" xfId="0" applyFont="1" applyBorder="1" applyProtection="1"/>
    <xf numFmtId="2" fontId="66" fillId="0" borderId="21" xfId="0" applyNumberFormat="1" applyFont="1" applyBorder="1" applyProtection="1"/>
    <xf numFmtId="2" fontId="67" fillId="0" borderId="20" xfId="0" applyNumberFormat="1" applyFont="1" applyBorder="1" applyProtection="1"/>
    <xf numFmtId="2" fontId="67" fillId="0" borderId="0" xfId="0" applyNumberFormat="1" applyFont="1" applyBorder="1" applyProtection="1"/>
    <xf numFmtId="0" fontId="67" fillId="0" borderId="0" xfId="0" applyFont="1" applyBorder="1" applyProtection="1"/>
    <xf numFmtId="2" fontId="67" fillId="0" borderId="21" xfId="0" applyNumberFormat="1" applyFont="1" applyBorder="1" applyProtection="1"/>
    <xf numFmtId="164" fontId="26" fillId="0" borderId="20" xfId="44" applyNumberFormat="1" applyFont="1" applyBorder="1" applyAlignment="1" applyProtection="1">
      <alignment horizontal="center"/>
    </xf>
    <xf numFmtId="164" fontId="26" fillId="0" borderId="21" xfId="44" applyNumberFormat="1" applyFont="1" applyBorder="1" applyAlignment="1" applyProtection="1">
      <alignment horizontal="center"/>
    </xf>
    <xf numFmtId="164" fontId="69" fillId="0" borderId="0" xfId="44" applyNumberFormat="1" applyFont="1" applyAlignment="1" applyProtection="1">
      <alignment horizontal="center"/>
    </xf>
    <xf numFmtId="164" fontId="67" fillId="0" borderId="20" xfId="44" applyNumberFormat="1" applyFont="1" applyBorder="1" applyAlignment="1" applyProtection="1">
      <alignment horizontal="center"/>
    </xf>
    <xf numFmtId="164" fontId="67" fillId="0" borderId="21" xfId="44" applyNumberFormat="1" applyFont="1" applyBorder="1" applyAlignment="1" applyProtection="1">
      <alignment horizontal="center"/>
    </xf>
    <xf numFmtId="0" fontId="69" fillId="0" borderId="0" xfId="0" applyFont="1" applyProtection="1"/>
    <xf numFmtId="0" fontId="22" fillId="0" borderId="0" xfId="0" applyFont="1" applyFill="1" applyBorder="1" applyProtection="1"/>
    <xf numFmtId="0" fontId="66" fillId="0" borderId="0" xfId="0" applyFont="1" applyFill="1" applyBorder="1" applyProtection="1"/>
    <xf numFmtId="0" fontId="67" fillId="0" borderId="0" xfId="0" applyFont="1" applyFill="1" applyBorder="1" applyProtection="1"/>
    <xf numFmtId="0" fontId="67" fillId="0" borderId="0" xfId="0" applyFont="1" applyFill="1" applyBorder="1" applyAlignment="1" applyProtection="1">
      <alignment horizontal="center"/>
    </xf>
    <xf numFmtId="0" fontId="67" fillId="0" borderId="0" xfId="0" applyFont="1" applyFill="1" applyAlignment="1" applyProtection="1">
      <alignment horizontal="center"/>
    </xf>
    <xf numFmtId="0" fontId="26" fillId="0" borderId="0" xfId="0" applyFont="1" applyFill="1" applyProtection="1"/>
    <xf numFmtId="0" fontId="22" fillId="0" borderId="0" xfId="0" applyFont="1" applyFill="1" applyProtection="1"/>
    <xf numFmtId="0" fontId="66" fillId="0" borderId="0" xfId="0" applyFont="1" applyProtection="1"/>
    <xf numFmtId="0" fontId="67" fillId="0" borderId="0" xfId="0" applyFont="1" applyProtection="1"/>
    <xf numFmtId="0" fontId="22" fillId="0" borderId="0" xfId="0" applyFont="1" applyAlignment="1" applyProtection="1">
      <alignment horizontal="center"/>
    </xf>
    <xf numFmtId="0" fontId="61" fillId="0" borderId="20" xfId="0" applyFont="1" applyBorder="1" applyAlignment="1" applyProtection="1">
      <alignment vertical="center" wrapText="1"/>
    </xf>
    <xf numFmtId="0" fontId="61" fillId="0" borderId="21" xfId="0" applyFont="1" applyBorder="1" applyAlignment="1" applyProtection="1">
      <alignment vertical="center" wrapText="1"/>
    </xf>
    <xf numFmtId="0" fontId="62" fillId="0" borderId="20" xfId="0" applyFont="1" applyBorder="1" applyAlignment="1" applyProtection="1">
      <alignment vertical="center" wrapText="1"/>
    </xf>
    <xf numFmtId="0" fontId="62" fillId="0" borderId="21" xfId="0" applyFont="1" applyBorder="1" applyAlignment="1" applyProtection="1">
      <alignment vertical="center" wrapText="1"/>
    </xf>
    <xf numFmtId="2" fontId="67" fillId="0" borderId="24" xfId="0" applyNumberFormat="1" applyFont="1" applyFill="1" applyBorder="1" applyAlignment="1" applyProtection="1">
      <alignment horizontal="center"/>
    </xf>
    <xf numFmtId="2" fontId="67" fillId="0" borderId="17" xfId="0" applyNumberFormat="1" applyFont="1" applyFill="1" applyBorder="1" applyAlignment="1" applyProtection="1">
      <alignment horizontal="center"/>
    </xf>
    <xf numFmtId="2" fontId="59" fillId="39" borderId="12" xfId="0" applyNumberFormat="1" applyFont="1" applyFill="1" applyBorder="1" applyAlignment="1" applyProtection="1">
      <alignment horizontal="center" vertical="center" wrapText="1"/>
    </xf>
    <xf numFmtId="2" fontId="55" fillId="39" borderId="12" xfId="0" applyNumberFormat="1" applyFont="1" applyFill="1" applyBorder="1" applyAlignment="1" applyProtection="1">
      <alignment horizontal="center" vertical="center" wrapText="1"/>
    </xf>
    <xf numFmtId="2" fontId="57" fillId="39" borderId="12" xfId="0" applyNumberFormat="1" applyFont="1" applyFill="1" applyBorder="1" applyAlignment="1" applyProtection="1">
      <alignment horizontal="center" vertical="center" wrapText="1"/>
    </xf>
    <xf numFmtId="2" fontId="59" fillId="39" borderId="12" xfId="0" applyNumberFormat="1" applyFont="1" applyFill="1" applyBorder="1" applyAlignment="1" applyProtection="1">
      <alignment vertical="center" wrapText="1"/>
    </xf>
    <xf numFmtId="0" fontId="59" fillId="39" borderId="12" xfId="0" applyFont="1" applyFill="1" applyBorder="1" applyAlignment="1" applyProtection="1">
      <alignment vertical="center" wrapText="1"/>
    </xf>
    <xf numFmtId="2" fontId="65" fillId="39" borderId="12" xfId="0" applyNumberFormat="1" applyFont="1" applyFill="1" applyBorder="1" applyAlignment="1" applyProtection="1">
      <alignment vertical="center" wrapText="1"/>
    </xf>
    <xf numFmtId="2" fontId="57" fillId="39" borderId="12" xfId="0" applyNumberFormat="1" applyFont="1" applyFill="1" applyBorder="1" applyAlignment="1" applyProtection="1">
      <alignment vertical="center" wrapText="1"/>
    </xf>
    <xf numFmtId="0" fontId="57" fillId="39" borderId="12" xfId="0" applyFont="1" applyFill="1" applyBorder="1" applyAlignment="1" applyProtection="1">
      <alignment vertical="center" wrapText="1"/>
    </xf>
    <xf numFmtId="0" fontId="20" fillId="39" borderId="12" xfId="0" applyFont="1" applyFill="1" applyBorder="1" applyAlignment="1" applyProtection="1">
      <alignment vertical="center" wrapText="1"/>
    </xf>
    <xf numFmtId="2" fontId="58" fillId="39" borderId="12" xfId="0" applyNumberFormat="1" applyFont="1" applyFill="1" applyBorder="1" applyAlignment="1" applyProtection="1">
      <alignment vertical="center" wrapText="1"/>
    </xf>
    <xf numFmtId="0" fontId="58" fillId="39" borderId="12" xfId="0" applyFont="1" applyFill="1" applyBorder="1" applyAlignment="1" applyProtection="1">
      <alignment vertical="center" wrapText="1"/>
    </xf>
    <xf numFmtId="164" fontId="59" fillId="39" borderId="12" xfId="44" applyNumberFormat="1" applyFont="1" applyFill="1" applyBorder="1" applyAlignment="1" applyProtection="1">
      <alignment horizontal="center" vertical="center" wrapText="1"/>
    </xf>
    <xf numFmtId="164" fontId="55" fillId="39" borderId="12" xfId="44" applyNumberFormat="1" applyFont="1" applyFill="1" applyBorder="1" applyAlignment="1" applyProtection="1">
      <alignment horizontal="center" vertical="center" wrapText="1"/>
    </xf>
    <xf numFmtId="164" fontId="58" fillId="39" borderId="12" xfId="44" applyNumberFormat="1" applyFont="1" applyFill="1" applyBorder="1" applyAlignment="1" applyProtection="1">
      <alignment horizontal="center" vertical="center" wrapText="1"/>
    </xf>
    <xf numFmtId="2" fontId="59" fillId="33" borderId="12" xfId="0" applyNumberFormat="1" applyFont="1" applyFill="1" applyBorder="1" applyAlignment="1" applyProtection="1">
      <alignment vertical="center" wrapText="1"/>
    </xf>
    <xf numFmtId="2" fontId="57" fillId="33" borderId="12" xfId="0" applyNumberFormat="1" applyFont="1" applyFill="1" applyBorder="1" applyAlignment="1" applyProtection="1">
      <alignment vertical="center" wrapText="1"/>
    </xf>
    <xf numFmtId="2" fontId="58" fillId="33" borderId="12" xfId="0" applyNumberFormat="1" applyFont="1" applyFill="1" applyBorder="1" applyAlignment="1" applyProtection="1">
      <alignment vertical="center" wrapText="1"/>
    </xf>
    <xf numFmtId="0" fontId="23" fillId="33" borderId="12" xfId="0" applyFont="1" applyFill="1" applyBorder="1" applyAlignment="1" applyProtection="1">
      <alignment vertical="center" wrapText="1"/>
    </xf>
    <xf numFmtId="0" fontId="23" fillId="36" borderId="12" xfId="0" applyFont="1" applyFill="1" applyBorder="1" applyAlignment="1" applyProtection="1">
      <alignment vertical="center"/>
    </xf>
    <xf numFmtId="0" fontId="27" fillId="0" borderId="0" xfId="0" applyFont="1" applyFill="1" applyAlignment="1">
      <alignment horizontal="left"/>
    </xf>
    <xf numFmtId="0" fontId="22" fillId="0" borderId="0" xfId="0" applyFont="1" applyAlignment="1" applyProtection="1">
      <alignment horizontal="left" vertical="center" wrapText="1"/>
    </xf>
    <xf numFmtId="0" fontId="53" fillId="45" borderId="0" xfId="0" applyFont="1" applyFill="1" applyAlignment="1" applyProtection="1">
      <alignment horizontal="center" vertical="center" wrapText="1"/>
    </xf>
    <xf numFmtId="0" fontId="53" fillId="45" borderId="0" xfId="0" applyFont="1" applyFill="1" applyAlignment="1" applyProtection="1">
      <alignment horizontal="center" vertical="center"/>
    </xf>
    <xf numFmtId="0" fontId="27" fillId="0" borderId="19" xfId="0" applyFont="1" applyBorder="1" applyAlignment="1" applyProtection="1"/>
    <xf numFmtId="0" fontId="24" fillId="0" borderId="0" xfId="0" applyFont="1" applyAlignment="1" applyProtection="1">
      <alignment horizontal="left" vertical="top" wrapText="1"/>
    </xf>
    <xf numFmtId="0" fontId="21" fillId="43" borderId="13" xfId="0" applyFont="1" applyFill="1" applyBorder="1" applyAlignment="1" applyProtection="1">
      <alignment horizontal="left" vertical="center"/>
    </xf>
    <xf numFmtId="0" fontId="21" fillId="43" borderId="14" xfId="0" applyFont="1" applyFill="1" applyBorder="1" applyAlignment="1" applyProtection="1">
      <alignment horizontal="left" vertical="center"/>
    </xf>
    <xf numFmtId="0" fontId="0" fillId="39" borderId="10" xfId="0" applyFill="1" applyBorder="1" applyAlignment="1" applyProtection="1">
      <alignment horizontal="left" vertical="center" wrapText="1"/>
    </xf>
    <xf numFmtId="0" fontId="0" fillId="39" borderId="10" xfId="0" applyFont="1" applyFill="1" applyBorder="1" applyAlignment="1" applyProtection="1">
      <alignment horizontal="left" vertical="center" wrapText="1"/>
    </xf>
    <xf numFmtId="164" fontId="46" fillId="0" borderId="12" xfId="44" applyNumberFormat="1" applyFont="1" applyBorder="1" applyAlignment="1" applyProtection="1">
      <alignment horizontal="center" vertical="center" wrapText="1"/>
    </xf>
    <xf numFmtId="0" fontId="20" fillId="0" borderId="16" xfId="0" applyFont="1" applyBorder="1" applyAlignment="1" applyProtection="1">
      <alignment horizontal="center" vertical="center" wrapText="1"/>
    </xf>
    <xf numFmtId="0" fontId="24" fillId="0" borderId="13" xfId="0" applyFont="1" applyBorder="1" applyAlignment="1" applyProtection="1">
      <alignment horizontal="center" vertical="center" wrapText="1"/>
    </xf>
    <xf numFmtId="0" fontId="38" fillId="0" borderId="16" xfId="0" applyFont="1" applyBorder="1" applyAlignment="1" applyProtection="1">
      <alignment horizontal="center" vertical="center" wrapText="1"/>
    </xf>
    <xf numFmtId="0" fontId="38" fillId="0" borderId="13" xfId="0" applyFont="1" applyBorder="1" applyAlignment="1" applyProtection="1">
      <alignment horizontal="center" vertical="center" wrapText="1"/>
    </xf>
    <xf numFmtId="0" fontId="46" fillId="0" borderId="12" xfId="0" applyFont="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20" fillId="36" borderId="12" xfId="0" applyFont="1" applyFill="1" applyBorder="1" applyAlignment="1" applyProtection="1">
      <alignment horizontal="center" vertical="center" wrapText="1"/>
    </xf>
    <xf numFmtId="164" fontId="24" fillId="0" borderId="12" xfId="44" applyNumberFormat="1" applyFont="1" applyBorder="1" applyAlignment="1" applyProtection="1">
      <alignment horizontal="center" vertical="center" wrapText="1"/>
    </xf>
    <xf numFmtId="3" fontId="46" fillId="0" borderId="11" xfId="0" applyNumberFormat="1" applyFont="1" applyBorder="1" applyAlignment="1" applyProtection="1">
      <alignment horizontal="center" vertical="center" wrapText="1"/>
    </xf>
    <xf numFmtId="3" fontId="46" fillId="0" borderId="18" xfId="0" applyNumberFormat="1" applyFont="1" applyBorder="1" applyAlignment="1" applyProtection="1">
      <alignment horizontal="center" vertical="center" wrapText="1"/>
    </xf>
    <xf numFmtId="3" fontId="46" fillId="0" borderId="17" xfId="0" applyNumberFormat="1" applyFont="1" applyBorder="1" applyAlignment="1" applyProtection="1">
      <alignment horizontal="center" vertical="center" wrapText="1"/>
    </xf>
    <xf numFmtId="0" fontId="0" fillId="38" borderId="0" xfId="0" applyFill="1" applyAlignment="1" applyProtection="1">
      <alignment horizontal="left"/>
    </xf>
    <xf numFmtId="0" fontId="0" fillId="38" borderId="0" xfId="0" applyFont="1" applyFill="1" applyAlignment="1" applyProtection="1">
      <alignment horizontal="left"/>
    </xf>
    <xf numFmtId="0" fontId="21" fillId="43" borderId="16" xfId="0" applyFont="1" applyFill="1" applyBorder="1" applyAlignment="1" applyProtection="1">
      <alignment horizontal="center" vertical="center" wrapText="1"/>
    </xf>
    <xf numFmtId="0" fontId="21" fillId="43" borderId="13" xfId="0" applyFont="1" applyFill="1" applyBorder="1" applyAlignment="1" applyProtection="1">
      <alignment horizontal="center" vertical="center" wrapText="1"/>
    </xf>
    <xf numFmtId="0" fontId="21" fillId="43" borderId="13" xfId="0" applyFont="1" applyFill="1" applyBorder="1" applyAlignment="1" applyProtection="1">
      <alignment horizontal="center" vertical="center"/>
    </xf>
    <xf numFmtId="0" fontId="54" fillId="0" borderId="12" xfId="0" applyFont="1" applyBorder="1" applyAlignment="1" applyProtection="1">
      <alignment horizontal="center" vertical="center" wrapText="1"/>
    </xf>
    <xf numFmtId="0" fontId="20" fillId="40" borderId="16" xfId="0" applyFont="1" applyFill="1" applyBorder="1" applyAlignment="1" applyProtection="1">
      <alignment horizontal="center" vertical="center" wrapText="1"/>
      <protection locked="0"/>
    </xf>
    <xf numFmtId="0" fontId="20" fillId="40" borderId="13" xfId="0" applyFont="1" applyFill="1" applyBorder="1" applyAlignment="1" applyProtection="1">
      <alignment horizontal="center" vertical="center" wrapText="1"/>
      <protection locked="0"/>
    </xf>
    <xf numFmtId="0" fontId="20" fillId="40" borderId="14" xfId="0" applyFont="1" applyFill="1" applyBorder="1" applyAlignment="1" applyProtection="1">
      <alignment horizontal="center" vertical="center" wrapText="1"/>
      <protection locked="0"/>
    </xf>
    <xf numFmtId="0" fontId="20" fillId="0" borderId="16" xfId="0" applyFont="1" applyFill="1" applyBorder="1" applyAlignment="1" applyProtection="1">
      <alignment horizontal="right" vertical="center" wrapText="1"/>
    </xf>
    <xf numFmtId="0" fontId="20" fillId="0" borderId="13" xfId="0" applyFont="1" applyFill="1" applyBorder="1" applyAlignment="1" applyProtection="1">
      <alignment horizontal="right" vertical="center" wrapText="1"/>
    </xf>
    <xf numFmtId="0" fontId="20" fillId="0" borderId="13" xfId="0" applyFont="1" applyBorder="1" applyAlignment="1" applyProtection="1">
      <alignment horizontal="left" vertical="center" wrapText="1"/>
    </xf>
    <xf numFmtId="0" fontId="20" fillId="0" borderId="14" xfId="0" applyFont="1" applyBorder="1" applyAlignment="1" applyProtection="1">
      <alignment horizontal="left" vertical="center" wrapText="1"/>
    </xf>
    <xf numFmtId="0" fontId="21" fillId="0" borderId="15" xfId="0" applyFont="1" applyFill="1" applyBorder="1" applyAlignment="1" applyProtection="1">
      <alignment horizontal="center" vertical="center" wrapText="1"/>
    </xf>
    <xf numFmtId="0" fontId="21" fillId="0" borderId="12" xfId="0" applyFont="1" applyFill="1" applyBorder="1" applyAlignment="1" applyProtection="1">
      <alignment horizontal="center" vertical="center" wrapText="1"/>
    </xf>
    <xf numFmtId="0" fontId="46" fillId="0" borderId="16" xfId="0" applyFont="1" applyBorder="1" applyAlignment="1" applyProtection="1">
      <alignment horizontal="center" vertical="center" wrapText="1"/>
    </xf>
    <xf numFmtId="0" fontId="46" fillId="0" borderId="10" xfId="0" applyFont="1" applyBorder="1" applyAlignment="1" applyProtection="1">
      <alignment horizontal="center" vertical="center" wrapText="1"/>
    </xf>
    <xf numFmtId="3" fontId="46" fillId="0" borderId="12" xfId="0" applyNumberFormat="1" applyFont="1" applyBorder="1" applyAlignment="1" applyProtection="1">
      <alignment horizontal="center" vertical="center" wrapText="1"/>
    </xf>
    <xf numFmtId="3" fontId="46" fillId="0" borderId="12" xfId="44" applyNumberFormat="1" applyFont="1" applyBorder="1" applyAlignment="1" applyProtection="1">
      <alignment horizontal="center" vertical="center" wrapText="1"/>
    </xf>
    <xf numFmtId="0" fontId="25" fillId="0" borderId="12" xfId="0" applyFont="1" applyFill="1" applyBorder="1" applyAlignment="1" applyProtection="1">
      <alignment horizontal="center" vertical="center" wrapText="1"/>
    </xf>
    <xf numFmtId="0" fontId="21" fillId="0" borderId="13" xfId="0" applyFont="1" applyBorder="1" applyAlignment="1" applyProtection="1">
      <alignment horizontal="center" vertical="center" wrapText="1"/>
    </xf>
    <xf numFmtId="0" fontId="21" fillId="0" borderId="14" xfId="0" applyFont="1" applyBorder="1" applyAlignment="1" applyProtection="1">
      <alignment horizontal="center" vertical="center" wrapText="1"/>
    </xf>
    <xf numFmtId="0" fontId="24" fillId="0" borderId="12" xfId="0" applyFont="1" applyBorder="1" applyAlignment="1" applyProtection="1">
      <alignment horizontal="center" vertical="center" wrapText="1"/>
    </xf>
    <xf numFmtId="0" fontId="38" fillId="0" borderId="16"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35"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34" fillId="0" borderId="1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1" fillId="0" borderId="16" xfId="0" applyFont="1" applyBorder="1" applyAlignment="1">
      <alignment horizontal="center" vertical="center" wrapText="1"/>
    </xf>
    <xf numFmtId="0" fontId="0" fillId="0" borderId="13" xfId="0" applyBorder="1"/>
    <xf numFmtId="0" fontId="0" fillId="0" borderId="14" xfId="0" applyBorder="1"/>
    <xf numFmtId="0" fontId="29" fillId="0" borderId="16"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51" fillId="0" borderId="13" xfId="0" applyFont="1" applyFill="1" applyBorder="1" applyAlignment="1" applyProtection="1">
      <alignment horizontal="left" vertical="center" wrapText="1"/>
    </xf>
    <xf numFmtId="0" fontId="51" fillId="0" borderId="13" xfId="0" applyFont="1" applyFill="1" applyBorder="1" applyAlignment="1" applyProtection="1">
      <alignment horizontal="right" vertical="center" wrapText="1"/>
    </xf>
    <xf numFmtId="0" fontId="21" fillId="33" borderId="13" xfId="0" applyFont="1" applyFill="1" applyBorder="1" applyAlignment="1" applyProtection="1">
      <alignment horizontal="center" vertical="center"/>
    </xf>
    <xf numFmtId="0" fontId="21" fillId="33" borderId="13" xfId="0" applyFont="1" applyFill="1" applyBorder="1" applyAlignment="1" applyProtection="1">
      <alignment horizontal="left" vertical="center"/>
    </xf>
    <xf numFmtId="0" fontId="21" fillId="33" borderId="14" xfId="0" applyFont="1" applyFill="1" applyBorder="1" applyAlignment="1" applyProtection="1">
      <alignment horizontal="left" vertical="center"/>
    </xf>
    <xf numFmtId="0" fontId="21" fillId="33" borderId="13" xfId="0" applyFont="1" applyFill="1" applyBorder="1" applyAlignment="1" applyProtection="1">
      <alignment horizontal="center" vertical="center" wrapText="1"/>
    </xf>
    <xf numFmtId="0" fontId="21" fillId="33" borderId="13" xfId="0" applyFont="1" applyFill="1" applyBorder="1" applyAlignment="1" applyProtection="1">
      <alignment horizontal="right" vertical="center" wrapText="1"/>
    </xf>
    <xf numFmtId="0" fontId="21" fillId="33" borderId="16" xfId="0" applyFont="1" applyFill="1" applyBorder="1" applyAlignment="1" applyProtection="1">
      <alignment horizontal="center" vertical="center" wrapText="1"/>
    </xf>
    <xf numFmtId="0" fontId="21" fillId="38" borderId="12" xfId="0" applyFont="1" applyFill="1" applyBorder="1" applyAlignment="1" applyProtection="1">
      <alignment horizontal="right" vertical="center" wrapText="1"/>
    </xf>
    <xf numFmtId="0" fontId="21" fillId="46" borderId="16" xfId="0" applyFont="1" applyFill="1" applyBorder="1" applyAlignment="1" applyProtection="1">
      <alignment horizontal="center" vertical="center" wrapText="1"/>
    </xf>
    <xf numFmtId="0" fontId="21" fillId="46" borderId="13" xfId="0" applyFont="1" applyFill="1" applyBorder="1" applyAlignment="1" applyProtection="1">
      <alignment horizontal="center" vertical="center" wrapText="1"/>
    </xf>
    <xf numFmtId="164" fontId="46" fillId="0" borderId="12" xfId="0" applyNumberFormat="1" applyFont="1" applyBorder="1" applyAlignment="1" applyProtection="1">
      <alignment horizontal="center" vertical="center" wrapText="1"/>
    </xf>
    <xf numFmtId="0" fontId="0" fillId="0" borderId="0" xfId="0" applyBorder="1" applyAlignment="1" applyProtection="1">
      <alignment horizontal="left" vertical="center" wrapText="1"/>
    </xf>
    <xf numFmtId="0" fontId="0" fillId="0" borderId="0" xfId="0" applyFont="1" applyBorder="1" applyAlignment="1" applyProtection="1">
      <alignment horizontal="left" vertical="center" wrapText="1"/>
    </xf>
    <xf numFmtId="0" fontId="20" fillId="33" borderId="16" xfId="0" applyFont="1" applyFill="1" applyBorder="1" applyAlignment="1" applyProtection="1">
      <alignment horizontal="center"/>
    </xf>
    <xf numFmtId="0" fontId="20" fillId="33" borderId="13" xfId="0" applyFont="1" applyFill="1" applyBorder="1" applyAlignment="1" applyProtection="1">
      <alignment horizontal="center"/>
    </xf>
    <xf numFmtId="0" fontId="20" fillId="33" borderId="14" xfId="0" applyFont="1" applyFill="1" applyBorder="1" applyAlignment="1" applyProtection="1">
      <alignment horizontal="center"/>
    </xf>
    <xf numFmtId="0" fontId="20" fillId="47" borderId="16" xfId="0" applyFont="1" applyFill="1" applyBorder="1" applyAlignment="1" applyProtection="1">
      <alignment horizontal="center"/>
    </xf>
    <xf numFmtId="0" fontId="20" fillId="47" borderId="13" xfId="0" applyFont="1" applyFill="1" applyBorder="1" applyAlignment="1" applyProtection="1">
      <alignment horizontal="center"/>
    </xf>
    <xf numFmtId="0" fontId="20" fillId="47" borderId="14" xfId="0" applyFont="1" applyFill="1" applyBorder="1" applyAlignment="1" applyProtection="1">
      <alignment horizontal="center"/>
    </xf>
    <xf numFmtId="0" fontId="20" fillId="42" borderId="16" xfId="0" applyFont="1" applyFill="1" applyBorder="1" applyAlignment="1" applyProtection="1">
      <alignment horizontal="center"/>
    </xf>
    <xf numFmtId="0" fontId="20" fillId="42" borderId="13" xfId="0" applyFont="1" applyFill="1" applyBorder="1" applyAlignment="1" applyProtection="1">
      <alignment horizontal="center"/>
    </xf>
    <xf numFmtId="0" fontId="20" fillId="42" borderId="14" xfId="0" applyFont="1" applyFill="1" applyBorder="1" applyAlignment="1" applyProtection="1">
      <alignment horizontal="center"/>
    </xf>
    <xf numFmtId="0" fontId="56" fillId="38" borderId="0" xfId="0" applyNumberFormat="1" applyFont="1" applyFill="1" applyBorder="1" applyAlignment="1" applyProtection="1">
      <alignment horizontal="center" vertical="center"/>
    </xf>
    <xf numFmtId="1" fontId="20" fillId="0" borderId="20" xfId="0" applyNumberFormat="1" applyFont="1" applyFill="1" applyBorder="1" applyAlignment="1" applyProtection="1">
      <alignment horizontal="center" vertical="center" wrapText="1"/>
    </xf>
    <xf numFmtId="1" fontId="20" fillId="0" borderId="0" xfId="0" applyNumberFormat="1" applyFont="1" applyFill="1" applyBorder="1" applyAlignment="1" applyProtection="1">
      <alignment horizontal="center" vertical="center" wrapText="1"/>
    </xf>
    <xf numFmtId="1" fontId="20" fillId="0" borderId="21" xfId="0" applyNumberFormat="1" applyFont="1" applyFill="1" applyBorder="1" applyAlignment="1" applyProtection="1">
      <alignment horizontal="center" vertical="center" wrapText="1"/>
    </xf>
    <xf numFmtId="1" fontId="57" fillId="0" borderId="20" xfId="0" applyNumberFormat="1" applyFont="1" applyFill="1" applyBorder="1" applyAlignment="1" applyProtection="1">
      <alignment horizontal="center" vertical="center" wrapText="1"/>
    </xf>
    <xf numFmtId="1" fontId="57" fillId="0" borderId="0" xfId="0" applyNumberFormat="1" applyFont="1" applyFill="1" applyBorder="1" applyAlignment="1" applyProtection="1">
      <alignment horizontal="center" vertical="center" wrapText="1"/>
    </xf>
    <xf numFmtId="1" fontId="57" fillId="0" borderId="21" xfId="0" applyNumberFormat="1" applyFont="1" applyFill="1" applyBorder="1" applyAlignment="1" applyProtection="1">
      <alignment horizontal="center" vertical="center" wrapText="1"/>
    </xf>
    <xf numFmtId="1" fontId="58" fillId="0" borderId="20" xfId="0" applyNumberFormat="1" applyFont="1" applyFill="1" applyBorder="1" applyAlignment="1" applyProtection="1">
      <alignment horizontal="center" vertical="center" wrapText="1"/>
    </xf>
    <xf numFmtId="1" fontId="58" fillId="0" borderId="0" xfId="0" applyNumberFormat="1" applyFont="1" applyFill="1" applyBorder="1" applyAlignment="1" applyProtection="1">
      <alignment horizontal="center" vertical="center" wrapText="1"/>
    </xf>
    <xf numFmtId="1" fontId="58" fillId="0" borderId="22" xfId="0" applyNumberFormat="1" applyFont="1" applyFill="1" applyBorder="1" applyAlignment="1" applyProtection="1">
      <alignment horizontal="center" vertical="center" wrapText="1"/>
    </xf>
    <xf numFmtId="1" fontId="58" fillId="0" borderId="23" xfId="0" applyNumberFormat="1" applyFont="1" applyFill="1" applyBorder="1" applyAlignment="1" applyProtection="1">
      <alignment horizontal="center" vertical="center" wrapText="1"/>
    </xf>
    <xf numFmtId="0" fontId="59" fillId="35" borderId="20" xfId="0" applyFont="1" applyFill="1" applyBorder="1" applyAlignment="1" applyProtection="1">
      <alignment horizontal="center" vertical="center" wrapText="1"/>
    </xf>
    <xf numFmtId="0" fontId="59" fillId="35" borderId="0" xfId="0" applyFont="1" applyFill="1" applyBorder="1" applyAlignment="1" applyProtection="1">
      <alignment horizontal="center" vertical="center" wrapText="1"/>
    </xf>
    <xf numFmtId="0" fontId="59" fillId="35" borderId="21" xfId="0" applyFont="1" applyFill="1" applyBorder="1" applyAlignment="1" applyProtection="1">
      <alignment horizontal="center" vertical="center" wrapText="1"/>
    </xf>
    <xf numFmtId="0" fontId="57" fillId="35" borderId="20" xfId="0" applyFont="1" applyFill="1" applyBorder="1" applyAlignment="1" applyProtection="1">
      <alignment horizontal="center" vertical="center" wrapText="1"/>
    </xf>
    <xf numFmtId="0" fontId="57" fillId="35" borderId="0" xfId="0" applyFont="1" applyFill="1" applyBorder="1" applyAlignment="1" applyProtection="1">
      <alignment horizontal="center" vertical="center" wrapText="1"/>
    </xf>
    <xf numFmtId="0" fontId="57" fillId="35" borderId="21" xfId="0" applyFont="1" applyFill="1" applyBorder="1" applyAlignment="1" applyProtection="1">
      <alignment horizontal="center" vertical="center" wrapText="1"/>
    </xf>
    <xf numFmtId="0" fontId="58" fillId="35" borderId="20" xfId="0" applyFont="1" applyFill="1" applyBorder="1" applyAlignment="1" applyProtection="1">
      <alignment horizontal="center" vertical="center" wrapText="1"/>
    </xf>
    <xf numFmtId="0" fontId="58" fillId="35" borderId="0" xfId="0" applyFont="1" applyFill="1" applyBorder="1" applyAlignment="1" applyProtection="1">
      <alignment horizontal="center" vertical="center" wrapText="1"/>
    </xf>
    <xf numFmtId="0" fontId="58" fillId="35" borderId="21" xfId="0" applyFont="1" applyFill="1" applyBorder="1" applyAlignment="1" applyProtection="1">
      <alignment horizontal="center" vertical="center" wrapText="1"/>
    </xf>
    <xf numFmtId="0" fontId="59" fillId="0" borderId="20" xfId="0" applyFont="1" applyBorder="1" applyAlignment="1" applyProtection="1">
      <alignment horizontal="center" vertical="center" wrapText="1"/>
    </xf>
    <xf numFmtId="0" fontId="59" fillId="0" borderId="21" xfId="0" applyFont="1" applyBorder="1" applyAlignment="1" applyProtection="1">
      <alignment horizontal="center" vertical="center" wrapText="1"/>
    </xf>
    <xf numFmtId="0" fontId="55" fillId="0" borderId="0" xfId="0" applyFont="1" applyBorder="1" applyAlignment="1" applyProtection="1">
      <alignment horizontal="center" vertical="center" wrapText="1"/>
    </xf>
    <xf numFmtId="0" fontId="58" fillId="0" borderId="20" xfId="0" applyFont="1" applyBorder="1" applyAlignment="1" applyProtection="1">
      <alignment horizontal="center" vertical="center" wrapText="1"/>
    </xf>
    <xf numFmtId="0" fontId="58" fillId="0" borderId="21" xfId="0" applyFont="1" applyBorder="1" applyAlignment="1" applyProtection="1">
      <alignment horizontal="center" vertical="center" wrapText="1"/>
    </xf>
    <xf numFmtId="1" fontId="60" fillId="0" borderId="12" xfId="0" applyNumberFormat="1" applyFont="1" applyFill="1" applyBorder="1" applyAlignment="1" applyProtection="1">
      <alignment horizontal="center" vertical="center" wrapText="1"/>
    </xf>
    <xf numFmtId="1" fontId="24" fillId="0" borderId="12" xfId="0" applyNumberFormat="1" applyFont="1" applyFill="1" applyBorder="1" applyAlignment="1" applyProtection="1">
      <alignment horizontal="center" vertical="center" wrapText="1"/>
    </xf>
    <xf numFmtId="1" fontId="61" fillId="0" borderId="12" xfId="0" applyNumberFormat="1" applyFont="1" applyFill="1" applyBorder="1" applyAlignment="1" applyProtection="1">
      <alignment horizontal="center" vertical="center" wrapText="1"/>
    </xf>
    <xf numFmtId="1" fontId="62" fillId="0" borderId="12" xfId="0" applyNumberFormat="1" applyFont="1" applyFill="1" applyBorder="1" applyAlignment="1" applyProtection="1">
      <alignment horizontal="center" vertical="center" wrapText="1"/>
    </xf>
    <xf numFmtId="0" fontId="60" fillId="0" borderId="12" xfId="0" applyFont="1" applyFill="1" applyBorder="1" applyAlignment="1" applyProtection="1">
      <alignment horizontal="center" vertical="center" wrapText="1"/>
    </xf>
    <xf numFmtId="0" fontId="63" fillId="0" borderId="12" xfId="0" applyFont="1" applyFill="1" applyBorder="1" applyAlignment="1" applyProtection="1">
      <alignment horizontal="center" vertical="center" wrapText="1"/>
    </xf>
    <xf numFmtId="0" fontId="61" fillId="0" borderId="12" xfId="0" applyFont="1" applyFill="1" applyBorder="1" applyAlignment="1" applyProtection="1">
      <alignment horizontal="center" vertical="center" wrapText="1"/>
    </xf>
    <xf numFmtId="0" fontId="62" fillId="0" borderId="12" xfId="0" applyFont="1" applyFill="1" applyBorder="1" applyAlignment="1" applyProtection="1">
      <alignment horizontal="center" vertical="center" wrapText="1"/>
    </xf>
  </cellXfs>
  <cellStyles count="47">
    <cellStyle name="%20 - Vurgu1" xfId="19" builtinId="30" customBuiltin="1"/>
    <cellStyle name="%20 - Vurgu2" xfId="23" builtinId="34" customBuiltin="1"/>
    <cellStyle name="%20 - Vurgu3" xfId="27" builtinId="38" customBuiltin="1"/>
    <cellStyle name="%20 - Vurgu4" xfId="31" builtinId="42" customBuiltin="1"/>
    <cellStyle name="%20 - Vurgu5" xfId="35" builtinId="46" customBuiltin="1"/>
    <cellStyle name="%20 - Vurgu6" xfId="39" builtinId="50" customBuiltin="1"/>
    <cellStyle name="%40 - Vurgu1" xfId="20" builtinId="31" customBuiltin="1"/>
    <cellStyle name="%40 - Vurgu2" xfId="24" builtinId="35" customBuiltin="1"/>
    <cellStyle name="%40 - Vurgu3" xfId="28" builtinId="39" customBuiltin="1"/>
    <cellStyle name="%40 - Vurgu4" xfId="32" builtinId="43" customBuiltin="1"/>
    <cellStyle name="%40 - Vurgu5" xfId="36" builtinId="47" customBuiltin="1"/>
    <cellStyle name="%40 - Vurgu6" xfId="40" builtinId="51" customBuiltin="1"/>
    <cellStyle name="%60 - Vurgu1" xfId="21" builtinId="32" customBuiltin="1"/>
    <cellStyle name="%60 - Vurgu2" xfId="25" builtinId="36" customBuiltin="1"/>
    <cellStyle name="%60 - Vurgu3" xfId="29" builtinId="40" customBuiltin="1"/>
    <cellStyle name="%60 - Vurgu4" xfId="33" builtinId="44" customBuiltin="1"/>
    <cellStyle name="%60 - Vurgu5" xfId="37" builtinId="48" customBuiltin="1"/>
    <cellStyle name="%60 - Vurgu6" xfId="41" builtinId="52" customBuiltin="1"/>
    <cellStyle name="Açıklama Metni" xfId="16"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tü" xfId="7" builtinId="27" customBuiltin="1"/>
    <cellStyle name="Normal" xfId="0" builtinId="0"/>
    <cellStyle name="Normal 2" xfId="43"/>
    <cellStyle name="Normal 3" xfId="42"/>
    <cellStyle name="Normal 4" xfId="45"/>
    <cellStyle name="Normal 5" xfId="46"/>
    <cellStyle name="Not" xfId="15" builtinId="10" customBuiltin="1"/>
    <cellStyle name="Nötr" xfId="8" builtinId="28" customBuiltin="1"/>
    <cellStyle name="Toplam" xfId="17" builtinId="25" customBuiltin="1"/>
    <cellStyle name="Uyarı Metni" xfId="14" builtinId="11" customBuiltin="1"/>
    <cellStyle name="Vurgu1" xfId="18" builtinId="29" customBuiltin="1"/>
    <cellStyle name="Vurgu2" xfId="22" builtinId="33" customBuiltin="1"/>
    <cellStyle name="Vurgu3" xfId="26" builtinId="37" customBuiltin="1"/>
    <cellStyle name="Vurgu4" xfId="30" builtinId="41" customBuiltin="1"/>
    <cellStyle name="Vurgu5" xfId="34" builtinId="45" customBuiltin="1"/>
    <cellStyle name="Vurgu6" xfId="38" builtinId="49" customBuiltin="1"/>
    <cellStyle name="Yüzde" xfId="44" builtinId="5"/>
  </cellStyles>
  <dxfs count="4">
    <dxf>
      <font>
        <b/>
        <i val="0"/>
        <color theme="1"/>
      </font>
      <fill>
        <patternFill>
          <bgColor rgb="FF92D050"/>
        </patternFill>
      </fill>
    </dxf>
    <dxf>
      <font>
        <b/>
        <i val="0"/>
        <color theme="1"/>
      </font>
      <fill>
        <patternFill>
          <bgColor rgb="FFFF3F3F"/>
        </patternFill>
      </fill>
    </dxf>
    <dxf>
      <font>
        <b/>
        <i val="0"/>
        <color theme="1"/>
      </font>
      <fill>
        <patternFill>
          <bgColor rgb="FF92D050"/>
        </patternFill>
      </fill>
    </dxf>
    <dxf>
      <font>
        <b/>
        <i val="0"/>
        <color theme="0"/>
      </font>
      <fill>
        <patternFill>
          <bgColor rgb="FFFF0000"/>
        </patternFill>
      </fill>
    </dxf>
  </dxfs>
  <tableStyles count="0" defaultTableStyle="TableStyleMedium2" defaultPivotStyle="PivotStyleLight16"/>
  <colors>
    <mruColors>
      <color rgb="FFF9EEED"/>
      <color rgb="FFFDA1CB"/>
      <color rgb="FFFED2E6"/>
      <color rgb="FF1A5FFA"/>
      <color rgb="FFE5F92B"/>
      <color rgb="FFDBEE6C"/>
      <color rgb="FF3470A2"/>
      <color rgb="FFFF3F3F"/>
      <color rgb="FF238D3C"/>
      <color rgb="FFDF4F0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pageSetUpPr fitToPage="1"/>
  </sheetPr>
  <dimension ref="A1:BF1100"/>
  <sheetViews>
    <sheetView showGridLines="0" tabSelected="1" view="pageBreakPreview" topLeftCell="AP1" zoomScale="110" zoomScaleNormal="110" zoomScaleSheetLayoutView="110" workbookViewId="0">
      <selection activeCell="AR4" sqref="AR4:AT4"/>
    </sheetView>
  </sheetViews>
  <sheetFormatPr defaultRowHeight="12" x14ac:dyDescent="0.2"/>
  <cols>
    <col min="1" max="1" width="8.85546875" style="6" hidden="1" customWidth="1"/>
    <col min="2" max="2" width="13.140625" style="6" hidden="1" customWidth="1"/>
    <col min="3" max="3" width="9.42578125" style="6" hidden="1" customWidth="1"/>
    <col min="4" max="6" width="6.5703125" style="7" hidden="1" customWidth="1"/>
    <col min="7" max="7" width="10" style="7" hidden="1" customWidth="1"/>
    <col min="8" max="8" width="6.5703125" style="8" hidden="1" customWidth="1"/>
    <col min="9" max="9" width="8.85546875" style="8" hidden="1" customWidth="1"/>
    <col min="10" max="10" width="6.5703125" style="8" hidden="1" customWidth="1"/>
    <col min="11" max="12" width="8.7109375" style="8" hidden="1" customWidth="1"/>
    <col min="13" max="13" width="9.42578125" style="8" hidden="1" customWidth="1"/>
    <col min="14" max="14" width="6.5703125" style="9" hidden="1" customWidth="1"/>
    <col min="15" max="15" width="7" style="9" hidden="1" customWidth="1"/>
    <col min="16" max="16" width="6.5703125" style="10" hidden="1" customWidth="1"/>
    <col min="17" max="17" width="7.42578125" style="10" hidden="1" customWidth="1"/>
    <col min="18" max="18" width="6.5703125" style="10" hidden="1" customWidth="1"/>
    <col min="19" max="19" width="7.28515625" style="10" hidden="1" customWidth="1"/>
    <col min="20" max="21" width="7.7109375" style="10" hidden="1" customWidth="1"/>
    <col min="22" max="25" width="6.5703125" style="11" hidden="1" customWidth="1"/>
    <col min="26" max="26" width="6.28515625" style="11" hidden="1" customWidth="1"/>
    <col min="27" max="27" width="10" style="48" hidden="1" customWidth="1"/>
    <col min="28" max="28" width="6.5703125" style="6" hidden="1" customWidth="1"/>
    <col min="29" max="31" width="9.140625" style="39" hidden="1" customWidth="1"/>
    <col min="32" max="34" width="8.140625" style="11" hidden="1" customWidth="1"/>
    <col min="35" max="35" width="9.140625" style="11" hidden="1" customWidth="1"/>
    <col min="36" max="36" width="10.28515625" style="11" hidden="1" customWidth="1"/>
    <col min="37" max="38" width="9.140625" style="11" hidden="1" customWidth="1"/>
    <col min="39" max="39" width="13.28515625" style="11" hidden="1" customWidth="1"/>
    <col min="40" max="40" width="14" style="11" hidden="1" customWidth="1"/>
    <col min="41" max="41" width="0" style="11" hidden="1" customWidth="1"/>
    <col min="42" max="42" width="1.5703125" style="11" customWidth="1"/>
    <col min="43" max="43" width="9.140625" style="102"/>
    <col min="44" max="44" width="10.42578125" style="102" customWidth="1"/>
    <col min="45" max="45" width="9.140625" style="102"/>
    <col min="46" max="46" width="11.85546875" style="102" customWidth="1"/>
    <col min="47" max="47" width="10.7109375" style="102" customWidth="1"/>
    <col min="48" max="48" width="9.28515625" style="102" customWidth="1"/>
    <col min="49" max="49" width="9.5703125" style="102" customWidth="1"/>
    <col min="50" max="50" width="12.140625" style="102" customWidth="1"/>
    <col min="51" max="51" width="10.28515625" style="102" customWidth="1"/>
    <col min="52" max="52" width="9.28515625" style="102" customWidth="1"/>
    <col min="53" max="53" width="10.140625" style="102" customWidth="1"/>
    <col min="54" max="54" width="10.42578125" style="102" customWidth="1"/>
    <col min="55" max="55" width="9" style="102" customWidth="1"/>
    <col min="56" max="56" width="9.42578125" style="102" customWidth="1"/>
    <col min="57" max="57" width="8.85546875" style="102" customWidth="1"/>
    <col min="58" max="58" width="6.7109375" style="102" customWidth="1"/>
    <col min="59" max="59" width="7.28515625" style="11" customWidth="1"/>
    <col min="60" max="60" width="18.5703125" style="11" customWidth="1"/>
    <col min="61" max="16384" width="9.140625" style="11"/>
  </cols>
  <sheetData>
    <row r="1" spans="1:58" ht="18" customHeight="1" x14ac:dyDescent="0.25">
      <c r="AJ1" s="48"/>
      <c r="AM1" s="68">
        <v>80000</v>
      </c>
      <c r="AN1" s="68">
        <v>1200000</v>
      </c>
      <c r="AQ1" s="282" t="s">
        <v>1179</v>
      </c>
      <c r="AR1" s="283"/>
      <c r="AS1" s="283"/>
      <c r="AT1" s="283"/>
      <c r="AU1" s="283"/>
      <c r="AV1" s="283"/>
      <c r="AW1" s="283"/>
      <c r="AX1" s="283"/>
      <c r="AY1" s="283"/>
      <c r="AZ1" s="283"/>
      <c r="BA1" s="283"/>
      <c r="BB1" s="283"/>
      <c r="BC1" s="283"/>
      <c r="BD1" s="283"/>
      <c r="BE1" s="283"/>
      <c r="BF1" s="283"/>
    </row>
    <row r="2" spans="1:58" s="1" customFormat="1" ht="19.5" customHeight="1" x14ac:dyDescent="0.25">
      <c r="D2" s="309" t="s">
        <v>965</v>
      </c>
      <c r="E2" s="309"/>
      <c r="F2" s="309"/>
      <c r="G2" s="309"/>
      <c r="H2" s="315" t="s">
        <v>966</v>
      </c>
      <c r="I2" s="316"/>
      <c r="J2" s="316"/>
      <c r="K2" s="316"/>
      <c r="L2" s="317"/>
      <c r="M2" s="64"/>
      <c r="N2" s="310" t="s">
        <v>964</v>
      </c>
      <c r="O2" s="310"/>
      <c r="P2" s="311" t="s">
        <v>971</v>
      </c>
      <c r="Q2" s="311"/>
      <c r="R2" s="311"/>
      <c r="S2" s="311"/>
      <c r="T2" s="311"/>
      <c r="U2" s="311"/>
      <c r="V2" s="312" t="s">
        <v>972</v>
      </c>
      <c r="W2" s="313"/>
      <c r="X2" s="313"/>
      <c r="Y2" s="313"/>
      <c r="Z2" s="313"/>
      <c r="AA2" s="313"/>
      <c r="AB2" s="314"/>
      <c r="AC2" s="308" t="s">
        <v>976</v>
      </c>
      <c r="AD2" s="308"/>
      <c r="AE2" s="308"/>
      <c r="AF2" s="309" t="s">
        <v>977</v>
      </c>
      <c r="AG2" s="309"/>
      <c r="AH2" s="309"/>
      <c r="AI2" s="309"/>
      <c r="AJ2" s="305" t="s">
        <v>989</v>
      </c>
      <c r="AK2" s="306"/>
      <c r="AL2" s="306"/>
      <c r="AM2" s="306"/>
      <c r="AN2" s="307"/>
      <c r="AQ2" s="268" t="s">
        <v>1180</v>
      </c>
      <c r="AR2" s="269"/>
      <c r="AS2" s="269"/>
      <c r="AT2" s="269"/>
      <c r="AU2" s="269"/>
      <c r="AV2" s="269"/>
      <c r="AW2" s="269"/>
      <c r="AX2" s="269"/>
      <c r="AY2" s="269"/>
      <c r="AZ2" s="269"/>
      <c r="BA2" s="269"/>
      <c r="BB2" s="269"/>
      <c r="BC2" s="269"/>
      <c r="BD2" s="269"/>
      <c r="BE2" s="269"/>
      <c r="BF2" s="269"/>
    </row>
    <row r="3" spans="1:58" s="1" customFormat="1" ht="21.75" customHeight="1" x14ac:dyDescent="0.25">
      <c r="D3" s="126"/>
      <c r="E3" s="126"/>
      <c r="F3" s="126"/>
      <c r="G3" s="126"/>
      <c r="H3" s="132"/>
      <c r="I3" s="133"/>
      <c r="J3" s="133"/>
      <c r="K3" s="133"/>
      <c r="L3" s="134"/>
      <c r="M3" s="134"/>
      <c r="N3" s="127"/>
      <c r="O3" s="127"/>
      <c r="P3" s="128"/>
      <c r="Q3" s="128"/>
      <c r="R3" s="128"/>
      <c r="S3" s="128"/>
      <c r="T3" s="128"/>
      <c r="U3" s="128"/>
      <c r="V3" s="129"/>
      <c r="W3" s="130"/>
      <c r="X3" s="130"/>
      <c r="Y3" s="130"/>
      <c r="Z3" s="130"/>
      <c r="AA3" s="130"/>
      <c r="AB3" s="131"/>
      <c r="AC3" s="125"/>
      <c r="AD3" s="125"/>
      <c r="AE3" s="125"/>
      <c r="AF3" s="126"/>
      <c r="AG3" s="126"/>
      <c r="AH3" s="126"/>
      <c r="AI3" s="126"/>
      <c r="AJ3" s="122"/>
      <c r="AK3" s="123"/>
      <c r="AL3" s="123"/>
      <c r="AM3" s="123"/>
      <c r="AN3" s="124"/>
      <c r="AQ3" s="319" t="str">
        <f>AR4</f>
        <v>ALADAĞ</v>
      </c>
      <c r="AR3" s="319"/>
      <c r="AS3" s="319"/>
      <c r="AT3" s="318" t="s">
        <v>1178</v>
      </c>
      <c r="AU3" s="318"/>
      <c r="AV3" s="318"/>
      <c r="AW3" s="318"/>
      <c r="AX3" s="318"/>
      <c r="AY3" s="318"/>
      <c r="AZ3" s="318"/>
      <c r="BA3" s="318"/>
      <c r="BB3" s="318"/>
      <c r="BC3" s="318"/>
      <c r="BD3" s="318"/>
      <c r="BE3" s="318"/>
      <c r="BF3" s="318"/>
    </row>
    <row r="4" spans="1:58" s="1" customFormat="1" ht="25.5" customHeight="1" x14ac:dyDescent="0.25">
      <c r="A4" s="1" t="s">
        <v>0</v>
      </c>
      <c r="B4" s="1" t="s">
        <v>1</v>
      </c>
      <c r="D4" s="12" t="s">
        <v>955</v>
      </c>
      <c r="E4" s="12" t="s">
        <v>956</v>
      </c>
      <c r="F4" s="12" t="s">
        <v>957</v>
      </c>
      <c r="G4" s="12" t="s">
        <v>958</v>
      </c>
      <c r="H4" s="45" t="s">
        <v>955</v>
      </c>
      <c r="I4" s="45" t="s">
        <v>956</v>
      </c>
      <c r="J4" s="45" t="s">
        <v>957</v>
      </c>
      <c r="K4" s="45" t="s">
        <v>958</v>
      </c>
      <c r="L4" s="45" t="s">
        <v>981</v>
      </c>
      <c r="M4" s="45" t="s">
        <v>998</v>
      </c>
      <c r="N4" s="71" t="s">
        <v>959</v>
      </c>
      <c r="O4" s="71" t="s">
        <v>960</v>
      </c>
      <c r="P4" s="72" t="s">
        <v>967</v>
      </c>
      <c r="Q4" s="72" t="s">
        <v>968</v>
      </c>
      <c r="R4" s="72" t="s">
        <v>969</v>
      </c>
      <c r="S4" s="72" t="s">
        <v>970</v>
      </c>
      <c r="T4" s="72" t="s">
        <v>984</v>
      </c>
      <c r="U4" s="72" t="s">
        <v>985</v>
      </c>
      <c r="V4" s="5" t="s">
        <v>961</v>
      </c>
      <c r="W4" s="5" t="s">
        <v>962</v>
      </c>
      <c r="X4" s="5" t="s">
        <v>1011</v>
      </c>
      <c r="Y4" s="5" t="s">
        <v>1012</v>
      </c>
      <c r="Z4" s="5" t="s">
        <v>1013</v>
      </c>
      <c r="AA4" s="46" t="s">
        <v>980</v>
      </c>
      <c r="AB4" s="70" t="s">
        <v>963</v>
      </c>
      <c r="AC4" s="69" t="s">
        <v>1006</v>
      </c>
      <c r="AD4" s="69" t="s">
        <v>1007</v>
      </c>
      <c r="AE4" s="69" t="s">
        <v>975</v>
      </c>
      <c r="AF4" s="42" t="s">
        <v>973</v>
      </c>
      <c r="AG4" s="42" t="s">
        <v>974</v>
      </c>
      <c r="AH4" s="75" t="s">
        <v>978</v>
      </c>
      <c r="AI4" s="75" t="s">
        <v>979</v>
      </c>
      <c r="AJ4" s="52" t="s">
        <v>982</v>
      </c>
      <c r="AK4" s="52" t="s">
        <v>983</v>
      </c>
      <c r="AL4" s="51" t="s">
        <v>986</v>
      </c>
      <c r="AM4" s="52" t="s">
        <v>988</v>
      </c>
      <c r="AN4" s="52" t="s">
        <v>987</v>
      </c>
      <c r="AQ4" s="157" t="s">
        <v>1192</v>
      </c>
      <c r="AR4" s="288" t="s">
        <v>3</v>
      </c>
      <c r="AS4" s="289"/>
      <c r="AT4" s="290"/>
      <c r="AU4" s="326" t="s">
        <v>1162</v>
      </c>
      <c r="AV4" s="326"/>
      <c r="AW4" s="327" t="str">
        <f>VLOOKUP(AR4,B5:AN975,2,FALSE)</f>
        <v>ADANA</v>
      </c>
      <c r="AX4" s="328"/>
      <c r="AY4" s="287" t="s">
        <v>1183</v>
      </c>
      <c r="AZ4" s="287"/>
      <c r="BA4" s="301" t="s">
        <v>1184</v>
      </c>
      <c r="BB4" s="301"/>
      <c r="BC4" s="301"/>
      <c r="BD4" s="301"/>
      <c r="BE4" s="301"/>
      <c r="BF4" s="301"/>
    </row>
    <row r="5" spans="1:58" s="1" customFormat="1" ht="23.25" customHeight="1" x14ac:dyDescent="0.25">
      <c r="A5" s="1" t="s">
        <v>1123</v>
      </c>
      <c r="C5" s="1" t="str">
        <f>A5</f>
        <v>TÜRKİYE</v>
      </c>
      <c r="D5" s="62">
        <f t="shared" ref="D5:AN5" si="0">D989</f>
        <v>89743</v>
      </c>
      <c r="E5" s="62">
        <f t="shared" si="0"/>
        <v>371773</v>
      </c>
      <c r="F5" s="62">
        <f t="shared" si="0"/>
        <v>519552</v>
      </c>
      <c r="G5" s="62">
        <f t="shared" si="0"/>
        <v>1059879</v>
      </c>
      <c r="H5" s="62">
        <f t="shared" si="0"/>
        <v>111969</v>
      </c>
      <c r="I5" s="62">
        <f t="shared" si="0"/>
        <v>402326</v>
      </c>
      <c r="J5" s="62">
        <f t="shared" si="0"/>
        <v>642365</v>
      </c>
      <c r="K5" s="62">
        <f t="shared" si="0"/>
        <v>1156660</v>
      </c>
      <c r="L5" s="62">
        <f t="shared" si="0"/>
        <v>74141</v>
      </c>
      <c r="M5" s="62">
        <f t="shared" si="0"/>
        <v>138439</v>
      </c>
      <c r="N5" s="62">
        <f t="shared" si="0"/>
        <v>97165</v>
      </c>
      <c r="O5" s="62">
        <f t="shared" si="0"/>
        <v>9.1313253682731702E-2</v>
      </c>
      <c r="P5" s="62">
        <f t="shared" si="0"/>
        <v>935621</v>
      </c>
      <c r="Q5" s="62">
        <f t="shared" si="0"/>
        <v>1237960</v>
      </c>
      <c r="R5" s="62">
        <f t="shared" si="0"/>
        <v>937020</v>
      </c>
      <c r="S5" s="62">
        <f t="shared" si="0"/>
        <v>1249671</v>
      </c>
      <c r="T5" s="62">
        <f t="shared" si="0"/>
        <v>2174980</v>
      </c>
      <c r="U5" s="62">
        <f t="shared" si="0"/>
        <v>3110601</v>
      </c>
      <c r="V5" s="101">
        <f t="shared" si="0"/>
        <v>0.11967345752179569</v>
      </c>
      <c r="W5" s="101">
        <f t="shared" si="0"/>
        <v>0.324991114414036</v>
      </c>
      <c r="X5" s="101">
        <f t="shared" si="0"/>
        <v>0.61692066337965035</v>
      </c>
      <c r="Y5" s="101">
        <f t="shared" si="0"/>
        <v>0.45075954721422723</v>
      </c>
      <c r="Z5" s="101">
        <f t="shared" si="0"/>
        <v>0.3511739371266196</v>
      </c>
      <c r="AA5" s="62">
        <f t="shared" si="0"/>
        <v>1194587</v>
      </c>
      <c r="AB5" s="62">
        <f t="shared" si="0"/>
        <v>358953</v>
      </c>
      <c r="AC5" s="62">
        <f t="shared" si="0"/>
        <v>976296</v>
      </c>
      <c r="AD5" s="62">
        <f t="shared" si="0"/>
        <v>180364</v>
      </c>
      <c r="AE5" s="63">
        <f t="shared" si="0"/>
        <v>0.84406480728995559</v>
      </c>
      <c r="AF5" s="62">
        <f t="shared" si="0"/>
        <v>38214</v>
      </c>
      <c r="AG5" s="62">
        <f t="shared" si="0"/>
        <v>52504</v>
      </c>
      <c r="AH5" s="85">
        <f t="shared" si="0"/>
        <v>0.37394672109698018</v>
      </c>
      <c r="AI5" s="85">
        <f t="shared" si="0"/>
        <v>0.54433947889684597</v>
      </c>
      <c r="AJ5" s="86">
        <f t="shared" si="0"/>
        <v>549026.89999999991</v>
      </c>
      <c r="AK5" s="86">
        <f t="shared" si="0"/>
        <v>26996</v>
      </c>
      <c r="AL5" s="86">
        <f t="shared" si="0"/>
        <v>5080</v>
      </c>
      <c r="AM5" s="86">
        <f t="shared" si="0"/>
        <v>2159680</v>
      </c>
      <c r="AN5" s="86">
        <f t="shared" si="0"/>
        <v>6096000</v>
      </c>
      <c r="AQ5" s="276" t="s">
        <v>1124</v>
      </c>
      <c r="AR5" s="276"/>
      <c r="AS5" s="276"/>
      <c r="AT5" s="297" t="s">
        <v>1125</v>
      </c>
      <c r="AU5" s="298"/>
      <c r="AV5" s="298"/>
      <c r="AW5" s="298"/>
      <c r="AX5" s="295" t="s">
        <v>1191</v>
      </c>
      <c r="AY5" s="287"/>
      <c r="AZ5" s="287"/>
      <c r="BA5" s="301"/>
      <c r="BB5" s="301"/>
      <c r="BC5" s="301"/>
      <c r="BD5" s="301"/>
      <c r="BE5" s="301"/>
      <c r="BF5" s="301"/>
    </row>
    <row r="6" spans="1:58" ht="65.25" customHeight="1" x14ac:dyDescent="0.25">
      <c r="A6" s="11" t="s">
        <v>2</v>
      </c>
      <c r="B6" s="13" t="s">
        <v>3</v>
      </c>
      <c r="C6" s="1" t="str">
        <f t="shared" ref="C6:C69" si="1">A6</f>
        <v>ADANA</v>
      </c>
      <c r="D6" s="14">
        <v>9</v>
      </c>
      <c r="E6" s="14">
        <v>88</v>
      </c>
      <c r="F6" s="14">
        <v>114</v>
      </c>
      <c r="G6" s="14">
        <v>211</v>
      </c>
      <c r="H6" s="15">
        <v>10</v>
      </c>
      <c r="I6" s="15">
        <v>68</v>
      </c>
      <c r="J6" s="15">
        <v>138</v>
      </c>
      <c r="K6" s="15">
        <v>216</v>
      </c>
      <c r="L6" s="49">
        <v>14</v>
      </c>
      <c r="M6" s="6">
        <v>31</v>
      </c>
      <c r="N6" s="16">
        <f t="shared" ref="N6:N37" si="2">K6-G6</f>
        <v>5</v>
      </c>
      <c r="O6" s="17">
        <f t="shared" ref="O6:O37" si="3">(K6-G6)/G6</f>
        <v>2.3696682464454975E-2</v>
      </c>
      <c r="P6" s="10">
        <v>208</v>
      </c>
      <c r="Q6" s="10">
        <v>275</v>
      </c>
      <c r="R6" s="10">
        <v>200</v>
      </c>
      <c r="S6" s="10">
        <v>262</v>
      </c>
      <c r="T6" s="10">
        <v>475</v>
      </c>
      <c r="U6" s="10">
        <v>683</v>
      </c>
      <c r="V6" s="18">
        <f t="shared" ref="V6:V69" si="4">H6/P6</f>
        <v>4.807692307692308E-2</v>
      </c>
      <c r="W6" s="18">
        <f t="shared" ref="W6:W69" si="5">I6/Q6</f>
        <v>0.24727272727272728</v>
      </c>
      <c r="X6" s="18">
        <f>((J6+L6)-M6)/R6</f>
        <v>0.60499999999999998</v>
      </c>
      <c r="Y6" s="18">
        <f t="shared" ref="Y6:Y69" si="6">((I6+J6+L6)-M6)/T6</f>
        <v>0.39789473684210525</v>
      </c>
      <c r="Z6" s="18">
        <f t="shared" ref="Z6:Z69" si="7">((K6+L6)-M6)/U6</f>
        <v>0.29136163982430452</v>
      </c>
      <c r="AA6" s="47">
        <f t="shared" ref="AA6:AA69" si="8">T6-((I6+J6+L6)-M6)</f>
        <v>286</v>
      </c>
      <c r="AB6" s="6">
        <f t="shared" ref="AB6:AB69" si="9">R6-((J6+L6)-M6)</f>
        <v>79</v>
      </c>
      <c r="AC6" s="40">
        <v>216</v>
      </c>
      <c r="AD6" s="40">
        <f t="shared" ref="AD6:AD69" si="10">K6-AC6</f>
        <v>0</v>
      </c>
      <c r="AE6" s="41">
        <f t="shared" ref="AE6:AE69" si="11">AC6/K6</f>
        <v>1</v>
      </c>
      <c r="AF6" s="4">
        <v>14</v>
      </c>
      <c r="AG6" s="4">
        <v>15</v>
      </c>
      <c r="AH6" s="87">
        <f t="shared" ref="AH6:AH69" si="12">IF((AG6-AF6)/AF6&gt;0,(AG6-AF6)/AF6,0)</f>
        <v>7.1428571428571425E-2</v>
      </c>
      <c r="AI6" s="43">
        <f t="shared" ref="AI6:AI69" si="13">IF(((AG6-AF6)*2)/AG6&gt;0,((AG6-AF6)*2)/AG6,0)</f>
        <v>0.13333333333333333</v>
      </c>
      <c r="AJ6" s="53">
        <f t="shared" ref="AJ6:AJ69" si="14">IF((T6*0.7)-((I6+J6+L6)-M6)&gt;0,(T6*0.7)-((I6+J6+L6)-M6),0)</f>
        <v>143.5</v>
      </c>
      <c r="AK6" s="53">
        <f t="shared" ref="AK6:AK69" si="15">IF(AJ6/20&gt;0,INT(AJ6/20),0)</f>
        <v>7</v>
      </c>
      <c r="AL6" s="53">
        <f t="shared" ref="AL6:AL69" si="16">IF(AK6/5&gt;0.49,INT(AK6/5),0)</f>
        <v>1</v>
      </c>
      <c r="AM6" s="88">
        <f>IF(AK6&gt;0.49,(AK6*$AM$1)/1000,0)</f>
        <v>560</v>
      </c>
      <c r="AN6" s="88">
        <f>IF(AL6&gt;0.49,(AL6*$AN$1)/1000,0)</f>
        <v>1200</v>
      </c>
      <c r="AQ6" s="103" t="s">
        <v>955</v>
      </c>
      <c r="AR6" s="103" t="s">
        <v>956</v>
      </c>
      <c r="AS6" s="103" t="s">
        <v>957</v>
      </c>
      <c r="AT6" s="144" t="s">
        <v>955</v>
      </c>
      <c r="AU6" s="144" t="s">
        <v>956</v>
      </c>
      <c r="AV6" s="144" t="s">
        <v>957</v>
      </c>
      <c r="AW6" s="145" t="s">
        <v>1160</v>
      </c>
      <c r="AX6" s="296"/>
      <c r="AY6" s="104" t="s">
        <v>1126</v>
      </c>
      <c r="AZ6" s="105" t="s">
        <v>1163</v>
      </c>
      <c r="BA6" s="143" t="s">
        <v>1185</v>
      </c>
      <c r="BB6" s="143" t="s">
        <v>1186</v>
      </c>
      <c r="BC6" s="143" t="s">
        <v>1187</v>
      </c>
      <c r="BD6" s="143" t="s">
        <v>1188</v>
      </c>
      <c r="BE6" s="143" t="s">
        <v>1189</v>
      </c>
      <c r="BF6" s="143" t="s">
        <v>1190</v>
      </c>
    </row>
    <row r="7" spans="1:58" ht="25.5" customHeight="1" x14ac:dyDescent="0.25">
      <c r="A7" s="11" t="s">
        <v>2</v>
      </c>
      <c r="B7" s="13" t="s">
        <v>4</v>
      </c>
      <c r="C7" s="1" t="str">
        <f t="shared" si="1"/>
        <v>ADANA</v>
      </c>
      <c r="D7" s="14">
        <v>185</v>
      </c>
      <c r="E7" s="14">
        <v>899</v>
      </c>
      <c r="F7" s="14">
        <v>1346</v>
      </c>
      <c r="G7" s="14">
        <v>2430</v>
      </c>
      <c r="H7" s="15">
        <v>230</v>
      </c>
      <c r="I7" s="15">
        <v>857</v>
      </c>
      <c r="J7" s="15">
        <v>1373</v>
      </c>
      <c r="K7" s="15">
        <v>2460</v>
      </c>
      <c r="L7" s="49">
        <v>120</v>
      </c>
      <c r="M7" s="6">
        <v>269</v>
      </c>
      <c r="N7" s="16">
        <f t="shared" si="2"/>
        <v>30</v>
      </c>
      <c r="O7" s="17">
        <f t="shared" si="3"/>
        <v>1.2345679012345678E-2</v>
      </c>
      <c r="P7" s="10">
        <v>1982</v>
      </c>
      <c r="Q7" s="10">
        <v>2654</v>
      </c>
      <c r="R7" s="10">
        <v>2057</v>
      </c>
      <c r="S7" s="10">
        <v>2769</v>
      </c>
      <c r="T7" s="10">
        <v>4711</v>
      </c>
      <c r="U7" s="10">
        <v>6693</v>
      </c>
      <c r="V7" s="18">
        <f t="shared" si="4"/>
        <v>0.11604439959636731</v>
      </c>
      <c r="W7" s="18">
        <f t="shared" si="5"/>
        <v>0.32290881688018086</v>
      </c>
      <c r="X7" s="18">
        <f t="shared" ref="X7:X69" si="17">((J7+L7)-M7)/R7</f>
        <v>0.5950413223140496</v>
      </c>
      <c r="Y7" s="18">
        <f t="shared" si="6"/>
        <v>0.44173211632349818</v>
      </c>
      <c r="Z7" s="18">
        <f t="shared" si="7"/>
        <v>0.34528611982668461</v>
      </c>
      <c r="AA7" s="47">
        <f t="shared" si="8"/>
        <v>2630</v>
      </c>
      <c r="AB7" s="6">
        <f t="shared" si="9"/>
        <v>833</v>
      </c>
      <c r="AC7" s="40">
        <v>2385</v>
      </c>
      <c r="AD7" s="40">
        <f t="shared" si="10"/>
        <v>75</v>
      </c>
      <c r="AE7" s="41">
        <f t="shared" si="11"/>
        <v>0.96951219512195119</v>
      </c>
      <c r="AF7" s="4">
        <v>104</v>
      </c>
      <c r="AG7" s="4">
        <v>127</v>
      </c>
      <c r="AH7" s="87">
        <f t="shared" si="12"/>
        <v>0.22115384615384615</v>
      </c>
      <c r="AI7" s="43">
        <f t="shared" si="13"/>
        <v>0.36220472440944884</v>
      </c>
      <c r="AJ7" s="53">
        <f t="shared" si="14"/>
        <v>1216.6999999999998</v>
      </c>
      <c r="AK7" s="53">
        <f t="shared" si="15"/>
        <v>60</v>
      </c>
      <c r="AL7" s="53">
        <f t="shared" si="16"/>
        <v>12</v>
      </c>
      <c r="AM7" s="88">
        <f t="shared" ref="AM7:AM70" si="18">IF(AK7&gt;0.49,(AK7*$AM$1)/1000,0)</f>
        <v>4800</v>
      </c>
      <c r="AN7" s="88">
        <f t="shared" ref="AN7:AN70" si="19">IF(AL7&gt;0.49,(AL7*$AN$1)/1000,0)</f>
        <v>14400</v>
      </c>
      <c r="AQ7" s="147">
        <f>VLOOKUP(AR4,B5:AN975,3,FALSE)</f>
        <v>9</v>
      </c>
      <c r="AR7" s="147">
        <f>VLOOKUP(AR4,B5:AN975,4,FALSE)</f>
        <v>88</v>
      </c>
      <c r="AS7" s="147">
        <f>VLOOKUP(AR4,B5:AN975,5,FALSE)</f>
        <v>114</v>
      </c>
      <c r="AT7" s="148">
        <f>VLOOKUP(AR4,B5:AN975,7,FALSE)</f>
        <v>10</v>
      </c>
      <c r="AU7" s="148">
        <f>VLOOKUP(AR4,B5:AN975,8,FALSE)</f>
        <v>68</v>
      </c>
      <c r="AV7" s="148">
        <f>VLOOKUP(AR4,B5:AN975,9,FALSE)</f>
        <v>138</v>
      </c>
      <c r="AW7" s="148">
        <f>VLOOKUP(AR4,B5:AN975,11,FALSE)</f>
        <v>14</v>
      </c>
      <c r="AX7" s="147">
        <f>VLOOKUP(AR4,B5:AN975,12,FALSE)</f>
        <v>31</v>
      </c>
      <c r="AY7" s="149">
        <f>VLOOKUP(AR4,B5:AN975,13,FALSE)</f>
        <v>5</v>
      </c>
      <c r="AZ7" s="150">
        <f>VLOOKUP(AR4,B5:AN975,14,FALSE)</f>
        <v>2.3696682464454975E-2</v>
      </c>
      <c r="BA7" s="146">
        <f>VLOOKUP(AR4,B5:AN975,15,FALSE)</f>
        <v>208</v>
      </c>
      <c r="BB7" s="146">
        <f>VLOOKUP(AR4,B5:AN975,16,FALSE)</f>
        <v>275</v>
      </c>
      <c r="BC7" s="146">
        <f>VLOOKUP(AR4,B5:AN975,17,FALSE)</f>
        <v>200</v>
      </c>
      <c r="BD7" s="146">
        <f>VLOOKUP(AR4,B5:AN975,18,FALSE)</f>
        <v>262</v>
      </c>
      <c r="BE7" s="146">
        <f>VLOOKUP(AR4,B5:AN975,19,FALSE)</f>
        <v>475</v>
      </c>
      <c r="BF7" s="146">
        <f>VLOOKUP(AR4,B5:AN975,20,FALSE)</f>
        <v>683</v>
      </c>
    </row>
    <row r="8" spans="1:58" ht="4.5" customHeight="1" x14ac:dyDescent="0.25">
      <c r="A8" s="11" t="s">
        <v>2</v>
      </c>
      <c r="B8" s="13" t="s">
        <v>5</v>
      </c>
      <c r="C8" s="1" t="str">
        <f t="shared" si="1"/>
        <v>ADANA</v>
      </c>
      <c r="D8" s="14">
        <v>766</v>
      </c>
      <c r="E8" s="14">
        <v>2480</v>
      </c>
      <c r="F8" s="14">
        <v>3469</v>
      </c>
      <c r="G8" s="14">
        <v>6715</v>
      </c>
      <c r="H8" s="15">
        <v>594</v>
      </c>
      <c r="I8" s="15">
        <v>2168</v>
      </c>
      <c r="J8" s="15">
        <v>3880</v>
      </c>
      <c r="K8" s="15">
        <v>6642</v>
      </c>
      <c r="L8" s="49">
        <v>77</v>
      </c>
      <c r="M8" s="6">
        <v>1154</v>
      </c>
      <c r="N8" s="16">
        <f t="shared" si="2"/>
        <v>-73</v>
      </c>
      <c r="O8" s="17">
        <f t="shared" si="3"/>
        <v>-1.0871183916604616E-2</v>
      </c>
      <c r="P8" s="10">
        <v>3614</v>
      </c>
      <c r="Q8" s="10">
        <v>4941</v>
      </c>
      <c r="R8" s="10">
        <v>3784</v>
      </c>
      <c r="S8" s="10">
        <v>5098</v>
      </c>
      <c r="T8" s="10">
        <v>8725</v>
      </c>
      <c r="U8" s="10">
        <v>12339</v>
      </c>
      <c r="V8" s="18">
        <f t="shared" si="4"/>
        <v>0.16436081903707803</v>
      </c>
      <c r="W8" s="18">
        <f t="shared" si="5"/>
        <v>0.43877757538959727</v>
      </c>
      <c r="X8" s="18">
        <f t="shared" si="17"/>
        <v>0.74075052854122625</v>
      </c>
      <c r="Y8" s="18">
        <f t="shared" si="6"/>
        <v>0.56974212034383953</v>
      </c>
      <c r="Z8" s="18">
        <f t="shared" si="7"/>
        <v>0.45100899586676391</v>
      </c>
      <c r="AA8" s="47">
        <f t="shared" si="8"/>
        <v>3754</v>
      </c>
      <c r="AB8" s="6">
        <f t="shared" si="9"/>
        <v>981</v>
      </c>
      <c r="AC8" s="40">
        <v>5160</v>
      </c>
      <c r="AD8" s="40">
        <f t="shared" si="10"/>
        <v>1482</v>
      </c>
      <c r="AE8" s="41">
        <f t="shared" si="11"/>
        <v>0.77687443541102075</v>
      </c>
      <c r="AF8" s="4">
        <v>131</v>
      </c>
      <c r="AG8" s="4">
        <v>245</v>
      </c>
      <c r="AH8" s="87">
        <f t="shared" si="12"/>
        <v>0.87022900763358779</v>
      </c>
      <c r="AI8" s="43">
        <f t="shared" si="13"/>
        <v>0.93061224489795913</v>
      </c>
      <c r="AJ8" s="53">
        <f t="shared" si="14"/>
        <v>1136.5</v>
      </c>
      <c r="AK8" s="53">
        <f t="shared" si="15"/>
        <v>56</v>
      </c>
      <c r="AL8" s="53">
        <f t="shared" si="16"/>
        <v>11</v>
      </c>
      <c r="AM8" s="88">
        <f t="shared" si="18"/>
        <v>4480</v>
      </c>
      <c r="AN8" s="88">
        <f t="shared" si="19"/>
        <v>13200</v>
      </c>
      <c r="AQ8" s="106"/>
      <c r="AR8" s="121"/>
      <c r="AS8" s="106"/>
      <c r="AT8" s="106"/>
      <c r="AU8" s="106"/>
      <c r="AV8" s="106"/>
      <c r="AW8" s="106"/>
      <c r="AX8" s="106"/>
      <c r="AY8" s="106"/>
      <c r="AZ8" s="106"/>
      <c r="BA8" s="106"/>
      <c r="BB8" s="106"/>
      <c r="BC8" s="106"/>
      <c r="BD8" s="106"/>
      <c r="BE8" s="106"/>
      <c r="BF8" s="106"/>
    </row>
    <row r="9" spans="1:58" ht="7.5" customHeight="1" x14ac:dyDescent="0.25">
      <c r="A9" s="11" t="s">
        <v>2</v>
      </c>
      <c r="B9" s="13" t="s">
        <v>6</v>
      </c>
      <c r="C9" s="1" t="str">
        <f t="shared" si="1"/>
        <v>ADANA</v>
      </c>
      <c r="D9" s="14">
        <v>14</v>
      </c>
      <c r="E9" s="14">
        <v>93</v>
      </c>
      <c r="F9" s="14">
        <v>101</v>
      </c>
      <c r="G9" s="14">
        <v>208</v>
      </c>
      <c r="H9" s="15">
        <v>25</v>
      </c>
      <c r="I9" s="15">
        <v>68</v>
      </c>
      <c r="J9" s="15">
        <v>115</v>
      </c>
      <c r="K9" s="15">
        <v>208</v>
      </c>
      <c r="L9" s="49">
        <v>18</v>
      </c>
      <c r="M9" s="6">
        <v>30</v>
      </c>
      <c r="N9" s="16">
        <f t="shared" si="2"/>
        <v>0</v>
      </c>
      <c r="O9" s="17">
        <f t="shared" si="3"/>
        <v>0</v>
      </c>
      <c r="P9" s="10">
        <v>193</v>
      </c>
      <c r="Q9" s="10">
        <v>231</v>
      </c>
      <c r="R9" s="10">
        <v>191</v>
      </c>
      <c r="S9" s="10">
        <v>251</v>
      </c>
      <c r="T9" s="10">
        <v>422</v>
      </c>
      <c r="U9" s="10">
        <v>615</v>
      </c>
      <c r="V9" s="18">
        <f t="shared" si="4"/>
        <v>0.12953367875647667</v>
      </c>
      <c r="W9" s="18">
        <f t="shared" si="5"/>
        <v>0.2943722943722944</v>
      </c>
      <c r="X9" s="18">
        <f t="shared" si="17"/>
        <v>0.53926701570680624</v>
      </c>
      <c r="Y9" s="18">
        <f t="shared" si="6"/>
        <v>0.40521327014218012</v>
      </c>
      <c r="Z9" s="18">
        <f t="shared" si="7"/>
        <v>0.31869918699186994</v>
      </c>
      <c r="AA9" s="47">
        <f t="shared" si="8"/>
        <v>251</v>
      </c>
      <c r="AB9" s="6">
        <f t="shared" si="9"/>
        <v>88</v>
      </c>
      <c r="AC9" s="40">
        <v>208</v>
      </c>
      <c r="AD9" s="40">
        <f t="shared" si="10"/>
        <v>0</v>
      </c>
      <c r="AE9" s="41">
        <f t="shared" si="11"/>
        <v>1</v>
      </c>
      <c r="AF9" s="4">
        <v>16</v>
      </c>
      <c r="AG9" s="4">
        <v>16</v>
      </c>
      <c r="AH9" s="87">
        <f t="shared" si="12"/>
        <v>0</v>
      </c>
      <c r="AI9" s="43">
        <f t="shared" si="13"/>
        <v>0</v>
      </c>
      <c r="AJ9" s="53">
        <f t="shared" si="14"/>
        <v>124.39999999999998</v>
      </c>
      <c r="AK9" s="53">
        <f t="shared" si="15"/>
        <v>6</v>
      </c>
      <c r="AL9" s="53">
        <f t="shared" si="16"/>
        <v>1</v>
      </c>
      <c r="AM9" s="88">
        <f t="shared" si="18"/>
        <v>480</v>
      </c>
      <c r="AN9" s="88">
        <f t="shared" si="19"/>
        <v>1200</v>
      </c>
      <c r="AQ9" s="106"/>
      <c r="AR9" s="106"/>
      <c r="AS9" s="106"/>
      <c r="AT9" s="106"/>
      <c r="AU9" s="106"/>
      <c r="AV9" s="106"/>
      <c r="AW9" s="106"/>
      <c r="AX9" s="106"/>
      <c r="AY9" s="106"/>
      <c r="AZ9" s="106"/>
      <c r="BA9" s="106"/>
      <c r="BB9" s="106"/>
      <c r="BC9" s="106"/>
      <c r="BD9" s="106"/>
      <c r="BE9" s="106"/>
      <c r="BF9" s="106"/>
    </row>
    <row r="10" spans="1:58" ht="21.75" customHeight="1" x14ac:dyDescent="0.25">
      <c r="A10" s="11" t="s">
        <v>2</v>
      </c>
      <c r="B10" s="13" t="s">
        <v>7</v>
      </c>
      <c r="C10" s="1" t="str">
        <f t="shared" si="1"/>
        <v>ADANA</v>
      </c>
      <c r="D10" s="14">
        <v>38</v>
      </c>
      <c r="E10" s="14">
        <v>201</v>
      </c>
      <c r="F10" s="14">
        <v>271</v>
      </c>
      <c r="G10" s="14">
        <v>510</v>
      </c>
      <c r="H10" s="15">
        <v>64</v>
      </c>
      <c r="I10" s="15">
        <v>174</v>
      </c>
      <c r="J10" s="15">
        <v>306</v>
      </c>
      <c r="K10" s="15">
        <v>544</v>
      </c>
      <c r="L10" s="49">
        <v>9</v>
      </c>
      <c r="M10" s="6">
        <v>84</v>
      </c>
      <c r="N10" s="16">
        <f t="shared" si="2"/>
        <v>34</v>
      </c>
      <c r="O10" s="17">
        <f t="shared" si="3"/>
        <v>6.6666666666666666E-2</v>
      </c>
      <c r="P10" s="10">
        <v>335</v>
      </c>
      <c r="Q10" s="10">
        <v>466</v>
      </c>
      <c r="R10" s="10">
        <v>359</v>
      </c>
      <c r="S10" s="10">
        <v>483</v>
      </c>
      <c r="T10" s="10">
        <v>825</v>
      </c>
      <c r="U10" s="10">
        <v>1160</v>
      </c>
      <c r="V10" s="18">
        <f t="shared" si="4"/>
        <v>0.19104477611940299</v>
      </c>
      <c r="W10" s="18">
        <f t="shared" si="5"/>
        <v>0.37339055793991416</v>
      </c>
      <c r="X10" s="18">
        <f t="shared" si="17"/>
        <v>0.64345403899721454</v>
      </c>
      <c r="Y10" s="18">
        <f t="shared" si="6"/>
        <v>0.49090909090909091</v>
      </c>
      <c r="Z10" s="18">
        <f t="shared" si="7"/>
        <v>0.40431034482758621</v>
      </c>
      <c r="AA10" s="47">
        <f t="shared" si="8"/>
        <v>420</v>
      </c>
      <c r="AB10" s="6">
        <f t="shared" si="9"/>
        <v>128</v>
      </c>
      <c r="AC10" s="40">
        <v>544</v>
      </c>
      <c r="AD10" s="40">
        <f t="shared" si="10"/>
        <v>0</v>
      </c>
      <c r="AE10" s="41">
        <f t="shared" si="11"/>
        <v>1</v>
      </c>
      <c r="AF10" s="4">
        <v>28</v>
      </c>
      <c r="AG10" s="4">
        <v>33</v>
      </c>
      <c r="AH10" s="87">
        <f t="shared" si="12"/>
        <v>0.17857142857142858</v>
      </c>
      <c r="AI10" s="43">
        <f t="shared" si="13"/>
        <v>0.30303030303030304</v>
      </c>
      <c r="AJ10" s="53">
        <f t="shared" si="14"/>
        <v>172.5</v>
      </c>
      <c r="AK10" s="53">
        <f t="shared" si="15"/>
        <v>8</v>
      </c>
      <c r="AL10" s="53">
        <f t="shared" si="16"/>
        <v>1</v>
      </c>
      <c r="AM10" s="88">
        <f t="shared" si="18"/>
        <v>640</v>
      </c>
      <c r="AN10" s="88">
        <f t="shared" si="19"/>
        <v>1200</v>
      </c>
      <c r="AQ10" s="271" t="s">
        <v>1148</v>
      </c>
      <c r="AR10" s="272"/>
      <c r="AS10" s="272"/>
      <c r="AT10" s="272"/>
      <c r="AU10" s="272"/>
      <c r="AV10" s="272"/>
      <c r="AW10" s="272"/>
      <c r="AX10" s="275" t="s">
        <v>976</v>
      </c>
      <c r="AY10" s="275"/>
      <c r="AZ10" s="275"/>
      <c r="BA10" s="275"/>
      <c r="BB10" s="302" t="s">
        <v>977</v>
      </c>
      <c r="BC10" s="302"/>
      <c r="BD10" s="302"/>
      <c r="BE10" s="303"/>
      <c r="BF10" s="106"/>
    </row>
    <row r="11" spans="1:58" ht="60" x14ac:dyDescent="0.25">
      <c r="A11" s="11" t="s">
        <v>2</v>
      </c>
      <c r="B11" s="13" t="s">
        <v>8</v>
      </c>
      <c r="C11" s="1" t="str">
        <f t="shared" si="1"/>
        <v>ADANA</v>
      </c>
      <c r="D11" s="14">
        <v>13</v>
      </c>
      <c r="E11" s="14">
        <v>61</v>
      </c>
      <c r="F11" s="14">
        <v>116</v>
      </c>
      <c r="G11" s="14">
        <v>190</v>
      </c>
      <c r="H11" s="15">
        <v>15</v>
      </c>
      <c r="I11" s="15">
        <v>57</v>
      </c>
      <c r="J11" s="15">
        <v>133</v>
      </c>
      <c r="K11" s="15">
        <v>205</v>
      </c>
      <c r="L11" s="49">
        <v>2</v>
      </c>
      <c r="M11" s="6">
        <v>35</v>
      </c>
      <c r="N11" s="16">
        <f t="shared" si="2"/>
        <v>15</v>
      </c>
      <c r="O11" s="17">
        <f t="shared" si="3"/>
        <v>7.8947368421052627E-2</v>
      </c>
      <c r="P11" s="10">
        <v>208</v>
      </c>
      <c r="Q11" s="10">
        <v>258</v>
      </c>
      <c r="R11" s="10">
        <v>211</v>
      </c>
      <c r="S11" s="10">
        <v>285</v>
      </c>
      <c r="T11" s="10">
        <v>469</v>
      </c>
      <c r="U11" s="10">
        <v>677</v>
      </c>
      <c r="V11" s="18">
        <f t="shared" si="4"/>
        <v>7.2115384615384609E-2</v>
      </c>
      <c r="W11" s="18">
        <f t="shared" si="5"/>
        <v>0.22093023255813954</v>
      </c>
      <c r="X11" s="18">
        <f t="shared" si="17"/>
        <v>0.47393364928909953</v>
      </c>
      <c r="Y11" s="18">
        <f t="shared" si="6"/>
        <v>0.3347547974413646</v>
      </c>
      <c r="Z11" s="18">
        <f t="shared" si="7"/>
        <v>0.25406203840472674</v>
      </c>
      <c r="AA11" s="47">
        <f t="shared" si="8"/>
        <v>312</v>
      </c>
      <c r="AB11" s="6">
        <f t="shared" si="9"/>
        <v>111</v>
      </c>
      <c r="AC11" s="40">
        <v>205</v>
      </c>
      <c r="AD11" s="40">
        <f t="shared" si="10"/>
        <v>0</v>
      </c>
      <c r="AE11" s="41">
        <f t="shared" si="11"/>
        <v>1</v>
      </c>
      <c r="AF11" s="4">
        <v>14</v>
      </c>
      <c r="AG11" s="4">
        <v>13</v>
      </c>
      <c r="AH11" s="87">
        <f t="shared" si="12"/>
        <v>0</v>
      </c>
      <c r="AI11" s="43">
        <f t="shared" si="13"/>
        <v>0</v>
      </c>
      <c r="AJ11" s="53">
        <f t="shared" si="14"/>
        <v>171.29999999999995</v>
      </c>
      <c r="AK11" s="53">
        <f t="shared" si="15"/>
        <v>8</v>
      </c>
      <c r="AL11" s="53">
        <f t="shared" si="16"/>
        <v>1</v>
      </c>
      <c r="AM11" s="88">
        <f t="shared" si="18"/>
        <v>640</v>
      </c>
      <c r="AN11" s="88">
        <f t="shared" si="19"/>
        <v>1200</v>
      </c>
      <c r="AQ11" s="103" t="s">
        <v>1174</v>
      </c>
      <c r="AR11" s="103" t="s">
        <v>1173</v>
      </c>
      <c r="AS11" s="103" t="s">
        <v>1172</v>
      </c>
      <c r="AT11" s="103" t="s">
        <v>1171</v>
      </c>
      <c r="AU11" s="103" t="s">
        <v>1170</v>
      </c>
      <c r="AV11" s="107" t="s">
        <v>980</v>
      </c>
      <c r="AW11" s="103" t="s">
        <v>963</v>
      </c>
      <c r="AX11" s="108" t="s">
        <v>1166</v>
      </c>
      <c r="AY11" s="151" t="s">
        <v>1167</v>
      </c>
      <c r="AZ11" s="108" t="s">
        <v>1169</v>
      </c>
      <c r="BA11" s="108" t="s">
        <v>1168</v>
      </c>
      <c r="BB11" s="109" t="s">
        <v>973</v>
      </c>
      <c r="BC11" s="109" t="s">
        <v>974</v>
      </c>
      <c r="BD11" s="103" t="s">
        <v>1159</v>
      </c>
      <c r="BE11" s="103" t="s">
        <v>1158</v>
      </c>
      <c r="BF11" s="106"/>
    </row>
    <row r="12" spans="1:58" ht="24.75" customHeight="1" x14ac:dyDescent="0.25">
      <c r="A12" s="11" t="s">
        <v>2</v>
      </c>
      <c r="B12" s="13" t="s">
        <v>9</v>
      </c>
      <c r="C12" s="1" t="str">
        <f t="shared" si="1"/>
        <v>ADANA</v>
      </c>
      <c r="D12" s="14">
        <v>25</v>
      </c>
      <c r="E12" s="14">
        <v>128</v>
      </c>
      <c r="F12" s="14">
        <v>141</v>
      </c>
      <c r="G12" s="14">
        <v>294</v>
      </c>
      <c r="H12" s="15">
        <v>25</v>
      </c>
      <c r="I12" s="15">
        <v>155</v>
      </c>
      <c r="J12" s="15">
        <v>217</v>
      </c>
      <c r="K12" s="15">
        <v>397</v>
      </c>
      <c r="L12" s="49">
        <v>37</v>
      </c>
      <c r="M12" s="6">
        <v>41</v>
      </c>
      <c r="N12" s="16">
        <f t="shared" si="2"/>
        <v>103</v>
      </c>
      <c r="O12" s="17">
        <f t="shared" si="3"/>
        <v>0.35034013605442177</v>
      </c>
      <c r="P12" s="10">
        <v>264</v>
      </c>
      <c r="Q12" s="10">
        <v>363</v>
      </c>
      <c r="R12" s="10">
        <v>269</v>
      </c>
      <c r="S12" s="10">
        <v>371</v>
      </c>
      <c r="T12" s="10">
        <v>632</v>
      </c>
      <c r="U12" s="10">
        <v>896</v>
      </c>
      <c r="V12" s="18">
        <f t="shared" si="4"/>
        <v>9.4696969696969696E-2</v>
      </c>
      <c r="W12" s="18">
        <f t="shared" si="5"/>
        <v>0.42699724517906334</v>
      </c>
      <c r="X12" s="18">
        <f t="shared" si="17"/>
        <v>0.79182156133828996</v>
      </c>
      <c r="Y12" s="18">
        <f t="shared" si="6"/>
        <v>0.58227848101265822</v>
      </c>
      <c r="Z12" s="18">
        <f t="shared" si="7"/>
        <v>0.43861607142857145</v>
      </c>
      <c r="AA12" s="47">
        <f t="shared" si="8"/>
        <v>264</v>
      </c>
      <c r="AB12" s="6">
        <f t="shared" si="9"/>
        <v>56</v>
      </c>
      <c r="AC12" s="40">
        <v>397</v>
      </c>
      <c r="AD12" s="40">
        <f t="shared" si="10"/>
        <v>0</v>
      </c>
      <c r="AE12" s="41">
        <f t="shared" si="11"/>
        <v>1</v>
      </c>
      <c r="AF12" s="4">
        <v>20</v>
      </c>
      <c r="AG12" s="4">
        <v>21</v>
      </c>
      <c r="AH12" s="87">
        <f t="shared" si="12"/>
        <v>0.05</v>
      </c>
      <c r="AI12" s="43">
        <f t="shared" si="13"/>
        <v>9.5238095238095233E-2</v>
      </c>
      <c r="AJ12" s="53">
        <f t="shared" si="14"/>
        <v>74.399999999999977</v>
      </c>
      <c r="AK12" s="53">
        <f t="shared" si="15"/>
        <v>3</v>
      </c>
      <c r="AL12" s="53">
        <f t="shared" si="16"/>
        <v>0</v>
      </c>
      <c r="AM12" s="88">
        <f t="shared" si="18"/>
        <v>240</v>
      </c>
      <c r="AN12" s="88">
        <f t="shared" si="19"/>
        <v>0</v>
      </c>
      <c r="AQ12" s="138">
        <f>VLOOKUP(AR4,B5:AN975,21,FALSE)</f>
        <v>4.807692307692308E-2</v>
      </c>
      <c r="AR12" s="138">
        <f>VLOOKUP(AR4,B5:AN975,22,FALSE)</f>
        <v>0.24727272727272728</v>
      </c>
      <c r="AS12" s="138">
        <f>(AV7-AX7)/BC7</f>
        <v>0.53500000000000003</v>
      </c>
      <c r="AT12" s="138">
        <f>((AU7+AV7)-AX7)/(BB7+BC7)</f>
        <v>0.36842105263157893</v>
      </c>
      <c r="AU12" s="138">
        <f>((AT7+AU7+AV7)-AX7)/(BA7+BB7+BC7)</f>
        <v>0.27086383601756953</v>
      </c>
      <c r="AV12" s="142">
        <f>VLOOKUP(AR4,B5:AN975,26,FALSE)</f>
        <v>286</v>
      </c>
      <c r="AW12" s="142">
        <f>VLOOKUP(AR4,B5:AN975,27,FALSE)</f>
        <v>79</v>
      </c>
      <c r="AX12" s="299">
        <f>VLOOKUP(AR4,B5:AN975,28,FALSE)</f>
        <v>216</v>
      </c>
      <c r="AY12" s="300">
        <f>VLOOKUP(AR4,B5:AN975,29,FALSE)</f>
        <v>0</v>
      </c>
      <c r="AZ12" s="270">
        <f>VLOOKUP(AR4,B5:AN975,30,FALSE)</f>
        <v>1</v>
      </c>
      <c r="BA12" s="329">
        <f>100%-AZ12</f>
        <v>0</v>
      </c>
      <c r="BB12" s="304">
        <f>VLOOKUP(AR4,B5:AN975,31,FALSE)</f>
        <v>14</v>
      </c>
      <c r="BC12" s="304">
        <f>VLOOKUP(AR4,B5:AN975,32,FALSE)</f>
        <v>15</v>
      </c>
      <c r="BD12" s="278">
        <f>VLOOKUP(AR4,B5:AN975,33,FALSE)</f>
        <v>7.1428571428571425E-2</v>
      </c>
      <c r="BE12" s="278">
        <f>VLOOKUP(AR4,B5:AN975,34,FALSE)</f>
        <v>0.13333333333333333</v>
      </c>
      <c r="BF12" s="106"/>
    </row>
    <row r="13" spans="1:58" ht="21.75" customHeight="1" x14ac:dyDescent="0.25">
      <c r="A13" s="11" t="s">
        <v>2</v>
      </c>
      <c r="B13" s="13" t="s">
        <v>10</v>
      </c>
      <c r="C13" s="1" t="str">
        <f t="shared" si="1"/>
        <v>ADANA</v>
      </c>
      <c r="D13" s="14">
        <v>113</v>
      </c>
      <c r="E13" s="14">
        <v>647</v>
      </c>
      <c r="F13" s="14">
        <v>1225</v>
      </c>
      <c r="G13" s="14">
        <v>1985</v>
      </c>
      <c r="H13" s="15">
        <v>92</v>
      </c>
      <c r="I13" s="15">
        <v>561</v>
      </c>
      <c r="J13" s="15">
        <v>1327</v>
      </c>
      <c r="K13" s="15">
        <v>1980</v>
      </c>
      <c r="L13" s="49">
        <v>26</v>
      </c>
      <c r="M13" s="6">
        <v>396</v>
      </c>
      <c r="N13" s="16">
        <f t="shared" si="2"/>
        <v>-5</v>
      </c>
      <c r="O13" s="17">
        <f t="shared" si="3"/>
        <v>-2.5188916876574307E-3</v>
      </c>
      <c r="P13" s="10">
        <v>1495</v>
      </c>
      <c r="Q13" s="10">
        <v>2128</v>
      </c>
      <c r="R13" s="10">
        <v>1483</v>
      </c>
      <c r="S13" s="10">
        <v>2023</v>
      </c>
      <c r="T13" s="10">
        <v>3611</v>
      </c>
      <c r="U13" s="10">
        <v>5106</v>
      </c>
      <c r="V13" s="18">
        <f t="shared" si="4"/>
        <v>6.1538461538461542E-2</v>
      </c>
      <c r="W13" s="18">
        <f t="shared" si="5"/>
        <v>0.26362781954887216</v>
      </c>
      <c r="X13" s="18">
        <f t="shared" si="17"/>
        <v>0.64531355360755227</v>
      </c>
      <c r="Y13" s="18">
        <f t="shared" si="6"/>
        <v>0.42038216560509556</v>
      </c>
      <c r="Z13" s="18">
        <f t="shared" si="7"/>
        <v>0.31531531531531531</v>
      </c>
      <c r="AA13" s="47">
        <f t="shared" si="8"/>
        <v>2093</v>
      </c>
      <c r="AB13" s="6">
        <f t="shared" si="9"/>
        <v>526</v>
      </c>
      <c r="AC13" s="40">
        <v>1940</v>
      </c>
      <c r="AD13" s="40">
        <f t="shared" si="10"/>
        <v>40</v>
      </c>
      <c r="AE13" s="41">
        <f t="shared" si="11"/>
        <v>0.97979797979797978</v>
      </c>
      <c r="AF13" s="4">
        <v>76</v>
      </c>
      <c r="AG13" s="4">
        <v>112</v>
      </c>
      <c r="AH13" s="87">
        <f t="shared" si="12"/>
        <v>0.47368421052631576</v>
      </c>
      <c r="AI13" s="43">
        <f t="shared" si="13"/>
        <v>0.6428571428571429</v>
      </c>
      <c r="AJ13" s="53">
        <f t="shared" si="14"/>
        <v>1009.6999999999998</v>
      </c>
      <c r="AK13" s="53">
        <f t="shared" si="15"/>
        <v>50</v>
      </c>
      <c r="AL13" s="53">
        <f t="shared" si="16"/>
        <v>10</v>
      </c>
      <c r="AM13" s="88">
        <f t="shared" si="18"/>
        <v>4000</v>
      </c>
      <c r="AN13" s="88">
        <f t="shared" si="19"/>
        <v>12000</v>
      </c>
      <c r="AQ13" s="277" t="s">
        <v>1157</v>
      </c>
      <c r="AR13" s="277"/>
      <c r="AS13" s="277"/>
      <c r="AT13" s="277"/>
      <c r="AU13" s="277"/>
      <c r="AV13" s="277"/>
      <c r="AW13" s="277"/>
      <c r="AX13" s="299"/>
      <c r="AY13" s="300"/>
      <c r="AZ13" s="270"/>
      <c r="BA13" s="329"/>
      <c r="BB13" s="304"/>
      <c r="BC13" s="304"/>
      <c r="BD13" s="278"/>
      <c r="BE13" s="278"/>
      <c r="BF13" s="106"/>
    </row>
    <row r="14" spans="1:58" ht="21.75" customHeight="1" x14ac:dyDescent="0.25">
      <c r="A14" s="11" t="s">
        <v>2</v>
      </c>
      <c r="B14" s="13" t="s">
        <v>11</v>
      </c>
      <c r="C14" s="1" t="str">
        <f t="shared" si="1"/>
        <v>ADANA</v>
      </c>
      <c r="D14" s="14">
        <v>18</v>
      </c>
      <c r="E14" s="14">
        <v>66</v>
      </c>
      <c r="F14" s="14">
        <v>121</v>
      </c>
      <c r="G14" s="14">
        <v>205</v>
      </c>
      <c r="H14" s="15">
        <v>33</v>
      </c>
      <c r="I14" s="15">
        <v>60</v>
      </c>
      <c r="J14" s="15">
        <v>150</v>
      </c>
      <c r="K14" s="15">
        <v>243</v>
      </c>
      <c r="L14" s="49">
        <v>12</v>
      </c>
      <c r="M14" s="6">
        <v>49</v>
      </c>
      <c r="N14" s="16">
        <f t="shared" si="2"/>
        <v>38</v>
      </c>
      <c r="O14" s="17">
        <f t="shared" si="3"/>
        <v>0.18536585365853658</v>
      </c>
      <c r="P14" s="10">
        <v>211</v>
      </c>
      <c r="Q14" s="10">
        <v>266</v>
      </c>
      <c r="R14" s="10">
        <v>203</v>
      </c>
      <c r="S14" s="10">
        <v>276</v>
      </c>
      <c r="T14" s="10">
        <v>469</v>
      </c>
      <c r="U14" s="10">
        <v>680</v>
      </c>
      <c r="V14" s="18">
        <f t="shared" si="4"/>
        <v>0.15639810426540285</v>
      </c>
      <c r="W14" s="18">
        <f t="shared" si="5"/>
        <v>0.22556390977443608</v>
      </c>
      <c r="X14" s="18">
        <f t="shared" si="17"/>
        <v>0.55665024630541871</v>
      </c>
      <c r="Y14" s="18">
        <f t="shared" si="6"/>
        <v>0.36886993603411516</v>
      </c>
      <c r="Z14" s="18">
        <f t="shared" si="7"/>
        <v>0.30294117647058821</v>
      </c>
      <c r="AA14" s="47">
        <f t="shared" si="8"/>
        <v>296</v>
      </c>
      <c r="AB14" s="6">
        <f t="shared" si="9"/>
        <v>90</v>
      </c>
      <c r="AC14" s="40">
        <v>243</v>
      </c>
      <c r="AD14" s="40">
        <f t="shared" si="10"/>
        <v>0</v>
      </c>
      <c r="AE14" s="41">
        <f t="shared" si="11"/>
        <v>1</v>
      </c>
      <c r="AF14" s="4">
        <v>12</v>
      </c>
      <c r="AG14" s="4">
        <v>13</v>
      </c>
      <c r="AH14" s="87">
        <f t="shared" si="12"/>
        <v>8.3333333333333329E-2</v>
      </c>
      <c r="AI14" s="43">
        <f t="shared" si="13"/>
        <v>0.15384615384615385</v>
      </c>
      <c r="AJ14" s="53">
        <f t="shared" si="14"/>
        <v>155.29999999999995</v>
      </c>
      <c r="AK14" s="53">
        <f t="shared" si="15"/>
        <v>7</v>
      </c>
      <c r="AL14" s="53">
        <f t="shared" si="16"/>
        <v>1</v>
      </c>
      <c r="AM14" s="88">
        <f t="shared" si="18"/>
        <v>560</v>
      </c>
      <c r="AN14" s="88">
        <f t="shared" si="19"/>
        <v>1200</v>
      </c>
      <c r="AQ14" s="110"/>
      <c r="AR14" s="111"/>
      <c r="AS14" s="141">
        <f>((AV7+AW7)-AX7)/BC7</f>
        <v>0.60499999999999998</v>
      </c>
      <c r="AT14" s="141">
        <f>((AU7+AV7+AW7)-AX7)/(BB7+BC7)</f>
        <v>0.39789473684210525</v>
      </c>
      <c r="AU14" s="141">
        <f>((AT7+AU7+AV7+AW7)-AX7)/(BA7+BB7+BC7)</f>
        <v>0.29136163982430452</v>
      </c>
      <c r="AV14" s="110"/>
      <c r="AW14" s="111"/>
      <c r="AX14" s="299"/>
      <c r="AY14" s="300"/>
      <c r="AZ14" s="270"/>
      <c r="BA14" s="329"/>
      <c r="BB14" s="304"/>
      <c r="BC14" s="304"/>
      <c r="BD14" s="278"/>
      <c r="BE14" s="278"/>
      <c r="BF14" s="106"/>
    </row>
    <row r="15" spans="1:58" ht="14.25" customHeight="1" x14ac:dyDescent="0.25">
      <c r="A15" s="11" t="s">
        <v>2</v>
      </c>
      <c r="B15" s="13" t="s">
        <v>12</v>
      </c>
      <c r="C15" s="1" t="str">
        <f t="shared" si="1"/>
        <v>ADANA</v>
      </c>
      <c r="D15" s="14">
        <v>7</v>
      </c>
      <c r="E15" s="14">
        <v>100</v>
      </c>
      <c r="F15" s="14">
        <v>88</v>
      </c>
      <c r="G15" s="14">
        <v>195</v>
      </c>
      <c r="H15" s="15">
        <v>6</v>
      </c>
      <c r="I15" s="15">
        <v>96</v>
      </c>
      <c r="J15" s="15">
        <v>132</v>
      </c>
      <c r="K15" s="15">
        <v>234</v>
      </c>
      <c r="L15" s="49">
        <v>28</v>
      </c>
      <c r="M15" s="6">
        <v>25</v>
      </c>
      <c r="N15" s="16">
        <f t="shared" si="2"/>
        <v>39</v>
      </c>
      <c r="O15" s="17">
        <f t="shared" si="3"/>
        <v>0.2</v>
      </c>
      <c r="P15" s="10">
        <v>187</v>
      </c>
      <c r="Q15" s="10">
        <v>235</v>
      </c>
      <c r="R15" s="10">
        <v>199</v>
      </c>
      <c r="S15" s="10">
        <v>265</v>
      </c>
      <c r="T15" s="10">
        <v>434</v>
      </c>
      <c r="U15" s="10">
        <v>621</v>
      </c>
      <c r="V15" s="18">
        <f t="shared" si="4"/>
        <v>3.2085561497326207E-2</v>
      </c>
      <c r="W15" s="18">
        <f t="shared" si="5"/>
        <v>0.40851063829787232</v>
      </c>
      <c r="X15" s="18">
        <f t="shared" si="17"/>
        <v>0.67839195979899503</v>
      </c>
      <c r="Y15" s="18">
        <f t="shared" si="6"/>
        <v>0.532258064516129</v>
      </c>
      <c r="Z15" s="18">
        <f t="shared" si="7"/>
        <v>0.38164251207729466</v>
      </c>
      <c r="AA15" s="47">
        <f t="shared" si="8"/>
        <v>203</v>
      </c>
      <c r="AB15" s="6">
        <f t="shared" si="9"/>
        <v>64</v>
      </c>
      <c r="AC15" s="40">
        <v>234</v>
      </c>
      <c r="AD15" s="40">
        <f t="shared" si="10"/>
        <v>0</v>
      </c>
      <c r="AE15" s="41">
        <f t="shared" si="11"/>
        <v>1</v>
      </c>
      <c r="AF15" s="4">
        <v>11</v>
      </c>
      <c r="AG15" s="4">
        <v>17</v>
      </c>
      <c r="AH15" s="87">
        <f t="shared" si="12"/>
        <v>0.54545454545454541</v>
      </c>
      <c r="AI15" s="43">
        <f t="shared" si="13"/>
        <v>0.70588235294117652</v>
      </c>
      <c r="AJ15" s="53">
        <f t="shared" si="14"/>
        <v>72.799999999999955</v>
      </c>
      <c r="AK15" s="53">
        <f t="shared" si="15"/>
        <v>3</v>
      </c>
      <c r="AL15" s="53">
        <f t="shared" si="16"/>
        <v>0</v>
      </c>
      <c r="AM15" s="88">
        <f t="shared" si="18"/>
        <v>240</v>
      </c>
      <c r="AN15" s="88">
        <f t="shared" si="19"/>
        <v>0</v>
      </c>
      <c r="AQ15" s="106"/>
      <c r="AR15" s="106"/>
      <c r="AS15" s="106"/>
      <c r="AT15" s="106"/>
      <c r="AU15" s="106"/>
      <c r="AV15" s="106"/>
      <c r="AW15" s="106"/>
      <c r="AX15" s="106"/>
      <c r="AY15" s="106"/>
      <c r="AZ15" s="106"/>
      <c r="BA15" s="106"/>
      <c r="BB15" s="106"/>
      <c r="BC15" s="106"/>
      <c r="BD15" s="106"/>
      <c r="BE15" s="106"/>
      <c r="BF15" s="106"/>
    </row>
    <row r="16" spans="1:58" ht="28.5" customHeight="1" x14ac:dyDescent="0.25">
      <c r="A16" s="11" t="s">
        <v>2</v>
      </c>
      <c r="B16" s="13" t="s">
        <v>13</v>
      </c>
      <c r="C16" s="1" t="str">
        <f t="shared" si="1"/>
        <v>ADANA</v>
      </c>
      <c r="D16" s="14">
        <v>173</v>
      </c>
      <c r="E16" s="14">
        <v>810</v>
      </c>
      <c r="F16" s="14">
        <v>1367</v>
      </c>
      <c r="G16" s="14">
        <v>2350</v>
      </c>
      <c r="H16" s="15">
        <v>119</v>
      </c>
      <c r="I16" s="15">
        <v>642</v>
      </c>
      <c r="J16" s="15">
        <v>1513</v>
      </c>
      <c r="K16" s="15">
        <v>2274</v>
      </c>
      <c r="L16" s="49">
        <v>47</v>
      </c>
      <c r="M16" s="6">
        <v>380</v>
      </c>
      <c r="N16" s="16">
        <f t="shared" si="2"/>
        <v>-76</v>
      </c>
      <c r="O16" s="17">
        <f t="shared" si="3"/>
        <v>-3.2340425531914893E-2</v>
      </c>
      <c r="P16" s="10">
        <v>1879</v>
      </c>
      <c r="Q16" s="10">
        <v>2572</v>
      </c>
      <c r="R16" s="10">
        <v>1990</v>
      </c>
      <c r="S16" s="10">
        <v>2664</v>
      </c>
      <c r="T16" s="10">
        <v>4562</v>
      </c>
      <c r="U16" s="10">
        <v>6441</v>
      </c>
      <c r="V16" s="18">
        <f t="shared" si="4"/>
        <v>6.3331559340074506E-2</v>
      </c>
      <c r="W16" s="18">
        <f t="shared" si="5"/>
        <v>0.24961119751166408</v>
      </c>
      <c r="X16" s="18">
        <f t="shared" si="17"/>
        <v>0.59296482412060303</v>
      </c>
      <c r="Y16" s="18">
        <f t="shared" si="6"/>
        <v>0.39938623410784746</v>
      </c>
      <c r="Z16" s="18">
        <f t="shared" si="7"/>
        <v>0.30135072193758733</v>
      </c>
      <c r="AA16" s="47">
        <f t="shared" si="8"/>
        <v>2740</v>
      </c>
      <c r="AB16" s="6">
        <f t="shared" si="9"/>
        <v>810</v>
      </c>
      <c r="AC16" s="40">
        <v>2208</v>
      </c>
      <c r="AD16" s="40">
        <f t="shared" si="10"/>
        <v>66</v>
      </c>
      <c r="AE16" s="41">
        <f t="shared" si="11"/>
        <v>0.97097625329815307</v>
      </c>
      <c r="AF16" s="4">
        <v>70</v>
      </c>
      <c r="AG16" s="4">
        <v>118</v>
      </c>
      <c r="AH16" s="87">
        <f t="shared" si="12"/>
        <v>0.68571428571428572</v>
      </c>
      <c r="AI16" s="43">
        <f t="shared" si="13"/>
        <v>0.81355932203389836</v>
      </c>
      <c r="AJ16" s="53">
        <f t="shared" si="14"/>
        <v>1371.3999999999996</v>
      </c>
      <c r="AK16" s="53">
        <f t="shared" si="15"/>
        <v>68</v>
      </c>
      <c r="AL16" s="53">
        <f t="shared" si="16"/>
        <v>13</v>
      </c>
      <c r="AM16" s="88">
        <f t="shared" si="18"/>
        <v>5440</v>
      </c>
      <c r="AN16" s="88">
        <f t="shared" si="19"/>
        <v>15600</v>
      </c>
      <c r="AQ16" s="273" t="s">
        <v>1152</v>
      </c>
      <c r="AR16" s="274"/>
      <c r="AS16" s="274"/>
      <c r="AT16" s="274"/>
      <c r="AU16" s="274"/>
      <c r="AV16" s="291" t="str">
        <f>AW4</f>
        <v>ADANA</v>
      </c>
      <c r="AW16" s="292"/>
      <c r="AX16" s="293" t="s">
        <v>1154</v>
      </c>
      <c r="AY16" s="293"/>
      <c r="AZ16" s="294"/>
      <c r="BA16" s="275" t="s">
        <v>1155</v>
      </c>
      <c r="BB16" s="275"/>
      <c r="BC16" s="275"/>
      <c r="BD16" s="275"/>
      <c r="BE16" s="275"/>
      <c r="BF16" s="106"/>
    </row>
    <row r="17" spans="1:58" ht="50.25" customHeight="1" x14ac:dyDescent="0.25">
      <c r="A17" s="11" t="s">
        <v>2</v>
      </c>
      <c r="B17" s="13" t="s">
        <v>14</v>
      </c>
      <c r="C17" s="1" t="str">
        <f t="shared" si="1"/>
        <v>ADANA</v>
      </c>
      <c r="D17" s="14">
        <v>524</v>
      </c>
      <c r="E17" s="14">
        <v>2756</v>
      </c>
      <c r="F17" s="14">
        <v>4435</v>
      </c>
      <c r="G17" s="14">
        <v>7715</v>
      </c>
      <c r="H17" s="15">
        <v>474</v>
      </c>
      <c r="I17" s="15">
        <v>2654</v>
      </c>
      <c r="J17" s="15">
        <v>5216</v>
      </c>
      <c r="K17" s="15">
        <v>8344</v>
      </c>
      <c r="L17" s="49">
        <v>572</v>
      </c>
      <c r="M17" s="6">
        <v>1153</v>
      </c>
      <c r="N17" s="16">
        <f t="shared" si="2"/>
        <v>629</v>
      </c>
      <c r="O17" s="17">
        <f t="shared" si="3"/>
        <v>8.1529488010369411E-2</v>
      </c>
      <c r="P17" s="10">
        <v>9889</v>
      </c>
      <c r="Q17" s="10">
        <v>13715</v>
      </c>
      <c r="R17" s="10">
        <v>10229</v>
      </c>
      <c r="S17" s="10">
        <v>13804</v>
      </c>
      <c r="T17" s="10">
        <v>23944</v>
      </c>
      <c r="U17" s="10">
        <v>33833</v>
      </c>
      <c r="V17" s="18">
        <f t="shared" si="4"/>
        <v>4.79320457073516E-2</v>
      </c>
      <c r="W17" s="18">
        <f t="shared" si="5"/>
        <v>0.19351075464819539</v>
      </c>
      <c r="X17" s="18">
        <f t="shared" si="17"/>
        <v>0.45312347248020335</v>
      </c>
      <c r="Y17" s="18">
        <f t="shared" si="6"/>
        <v>0.30441864350150349</v>
      </c>
      <c r="Z17" s="18">
        <f t="shared" si="7"/>
        <v>0.22945053645848729</v>
      </c>
      <c r="AA17" s="47">
        <f t="shared" si="8"/>
        <v>16655</v>
      </c>
      <c r="AB17" s="6">
        <f t="shared" si="9"/>
        <v>5594</v>
      </c>
      <c r="AC17" s="40">
        <v>7751</v>
      </c>
      <c r="AD17" s="40">
        <f t="shared" si="10"/>
        <v>593</v>
      </c>
      <c r="AE17" s="41">
        <f t="shared" si="11"/>
        <v>0.9289309683604986</v>
      </c>
      <c r="AF17" s="4">
        <v>232</v>
      </c>
      <c r="AG17" s="4">
        <v>392</v>
      </c>
      <c r="AH17" s="87">
        <f t="shared" si="12"/>
        <v>0.68965517241379315</v>
      </c>
      <c r="AI17" s="43">
        <f t="shared" si="13"/>
        <v>0.81632653061224492</v>
      </c>
      <c r="AJ17" s="53">
        <f t="shared" si="14"/>
        <v>9471.7999999999993</v>
      </c>
      <c r="AK17" s="53">
        <f t="shared" si="15"/>
        <v>473</v>
      </c>
      <c r="AL17" s="53">
        <f t="shared" si="16"/>
        <v>94</v>
      </c>
      <c r="AM17" s="88">
        <f t="shared" si="18"/>
        <v>37840</v>
      </c>
      <c r="AN17" s="88">
        <f t="shared" si="19"/>
        <v>112800</v>
      </c>
      <c r="AQ17" s="112" t="s">
        <v>1161</v>
      </c>
      <c r="AR17" s="112" t="s">
        <v>1156</v>
      </c>
      <c r="AS17" s="112" t="s">
        <v>1149</v>
      </c>
      <c r="AT17" s="112" t="s">
        <v>1150</v>
      </c>
      <c r="AU17" s="112" t="s">
        <v>1151</v>
      </c>
      <c r="AV17" s="113" t="s">
        <v>1138</v>
      </c>
      <c r="AW17" s="114" t="s">
        <v>1139</v>
      </c>
      <c r="AX17" s="113" t="s">
        <v>1140</v>
      </c>
      <c r="AY17" s="113" t="s">
        <v>1147</v>
      </c>
      <c r="AZ17" s="114" t="s">
        <v>1132</v>
      </c>
      <c r="BA17" s="108" t="s">
        <v>1138</v>
      </c>
      <c r="BB17" s="115" t="s">
        <v>1139</v>
      </c>
      <c r="BC17" s="108" t="s">
        <v>1140</v>
      </c>
      <c r="BD17" s="108" t="s">
        <v>1147</v>
      </c>
      <c r="BE17" s="115" t="s">
        <v>1132</v>
      </c>
      <c r="BF17" s="106"/>
    </row>
    <row r="18" spans="1:58" ht="24.75" customHeight="1" x14ac:dyDescent="0.25">
      <c r="A18" s="11" t="s">
        <v>2</v>
      </c>
      <c r="B18" s="13" t="s">
        <v>15</v>
      </c>
      <c r="C18" s="1" t="str">
        <f t="shared" si="1"/>
        <v>ADANA</v>
      </c>
      <c r="D18" s="14">
        <v>8</v>
      </c>
      <c r="E18" s="14">
        <v>76</v>
      </c>
      <c r="F18" s="14">
        <v>149</v>
      </c>
      <c r="G18" s="14">
        <v>233</v>
      </c>
      <c r="H18" s="15">
        <v>13</v>
      </c>
      <c r="I18" s="15">
        <v>78</v>
      </c>
      <c r="J18" s="15">
        <v>157</v>
      </c>
      <c r="K18" s="15">
        <v>248</v>
      </c>
      <c r="L18" s="49">
        <v>13</v>
      </c>
      <c r="M18" s="6">
        <v>29</v>
      </c>
      <c r="N18" s="16">
        <f t="shared" si="2"/>
        <v>15</v>
      </c>
      <c r="O18" s="17">
        <f t="shared" si="3"/>
        <v>6.4377682403433473E-2</v>
      </c>
      <c r="P18" s="10">
        <v>191</v>
      </c>
      <c r="Q18" s="10">
        <v>287</v>
      </c>
      <c r="R18" s="10">
        <v>198</v>
      </c>
      <c r="S18" s="10">
        <v>271</v>
      </c>
      <c r="T18" s="10">
        <v>485</v>
      </c>
      <c r="U18" s="10">
        <v>676</v>
      </c>
      <c r="V18" s="18">
        <f t="shared" si="4"/>
        <v>6.8062827225130892E-2</v>
      </c>
      <c r="W18" s="18">
        <f t="shared" si="5"/>
        <v>0.27177700348432055</v>
      </c>
      <c r="X18" s="18">
        <f t="shared" si="17"/>
        <v>0.71212121212121215</v>
      </c>
      <c r="Y18" s="18">
        <f t="shared" si="6"/>
        <v>0.45154639175257733</v>
      </c>
      <c r="Z18" s="18">
        <f t="shared" si="7"/>
        <v>0.34319526627218933</v>
      </c>
      <c r="AA18" s="47">
        <f t="shared" si="8"/>
        <v>266</v>
      </c>
      <c r="AB18" s="6">
        <f t="shared" si="9"/>
        <v>57</v>
      </c>
      <c r="AC18" s="40">
        <v>248</v>
      </c>
      <c r="AD18" s="40">
        <f t="shared" si="10"/>
        <v>0</v>
      </c>
      <c r="AE18" s="41">
        <f t="shared" si="11"/>
        <v>1</v>
      </c>
      <c r="AF18" s="4">
        <v>13</v>
      </c>
      <c r="AG18" s="4">
        <v>16</v>
      </c>
      <c r="AH18" s="87">
        <f t="shared" si="12"/>
        <v>0.23076923076923078</v>
      </c>
      <c r="AI18" s="43">
        <f t="shared" si="13"/>
        <v>0.375</v>
      </c>
      <c r="AJ18" s="53">
        <f t="shared" si="14"/>
        <v>120.5</v>
      </c>
      <c r="AK18" s="53">
        <f t="shared" si="15"/>
        <v>6</v>
      </c>
      <c r="AL18" s="53">
        <f t="shared" si="16"/>
        <v>1</v>
      </c>
      <c r="AM18" s="88">
        <f t="shared" si="18"/>
        <v>480</v>
      </c>
      <c r="AN18" s="88">
        <f t="shared" si="19"/>
        <v>1200</v>
      </c>
      <c r="AQ18" s="279">
        <f>VLOOKUP(AR4,B5:AN975,35,FALSE)</f>
        <v>143.5</v>
      </c>
      <c r="AR18" s="279">
        <f>VLOOKUP(AR4,B5:AN975,36,FALSE)</f>
        <v>7</v>
      </c>
      <c r="AS18" s="279">
        <f>VLOOKUP(AR4,B5:AN975,37,FALSE)</f>
        <v>1</v>
      </c>
      <c r="AT18" s="279">
        <f>VLOOKUP(AR4,B5:AN975,38,FALSE)</f>
        <v>560</v>
      </c>
      <c r="AU18" s="279">
        <f>VLOOKUP(AR4,B5:AN975,39,FALSE)</f>
        <v>1200</v>
      </c>
      <c r="AV18" s="138">
        <f>VLOOKUP(AW4,B1017:S1100,11,FALSE)</f>
        <v>8.1392753515363445E-2</v>
      </c>
      <c r="AW18" s="138">
        <f>VLOOKUP(AW4,B1017:S1100,12,FALSE)</f>
        <v>0.26603891008469305</v>
      </c>
      <c r="AX18" s="138">
        <f>VLOOKUP(AW4,B1017:S1100,13,FALSE)</f>
        <v>0.50390345222747457</v>
      </c>
      <c r="AY18" s="138">
        <f>VLOOKUP(AW4,B1017:S1100,14,FALSE)</f>
        <v>0.36841294061435553</v>
      </c>
      <c r="AZ18" s="138">
        <f>VLOOKUP(AW4,B1017:S1100,15,FALSE)</f>
        <v>0.28433028562710461</v>
      </c>
      <c r="BA18" s="139">
        <f>L1100</f>
        <v>0.11967345752179569</v>
      </c>
      <c r="BB18" s="139">
        <f t="shared" ref="BB18:BE18" si="20">M1100</f>
        <v>0.324991114414036</v>
      </c>
      <c r="BC18" s="139">
        <f t="shared" si="20"/>
        <v>0.53779641843290427</v>
      </c>
      <c r="BD18" s="139">
        <f t="shared" si="20"/>
        <v>0.41667141766820842</v>
      </c>
      <c r="BE18" s="139">
        <f t="shared" si="20"/>
        <v>0.3273389933327997</v>
      </c>
      <c r="BF18" s="106"/>
    </row>
    <row r="19" spans="1:58" ht="21" customHeight="1" x14ac:dyDescent="0.25">
      <c r="A19" s="11" t="s">
        <v>2</v>
      </c>
      <c r="B19" s="13" t="s">
        <v>16</v>
      </c>
      <c r="C19" s="1" t="str">
        <f t="shared" si="1"/>
        <v>ADANA</v>
      </c>
      <c r="D19" s="14">
        <v>21</v>
      </c>
      <c r="E19" s="14">
        <v>94</v>
      </c>
      <c r="F19" s="14">
        <v>135</v>
      </c>
      <c r="G19" s="14">
        <v>250</v>
      </c>
      <c r="H19" s="15">
        <v>23</v>
      </c>
      <c r="I19" s="15">
        <v>123</v>
      </c>
      <c r="J19" s="15">
        <v>140</v>
      </c>
      <c r="K19" s="15">
        <v>286</v>
      </c>
      <c r="L19" s="49">
        <v>29</v>
      </c>
      <c r="M19" s="6">
        <v>21</v>
      </c>
      <c r="N19" s="16">
        <f t="shared" si="2"/>
        <v>36</v>
      </c>
      <c r="O19" s="17">
        <f t="shared" si="3"/>
        <v>0.14399999999999999</v>
      </c>
      <c r="P19" s="10">
        <v>192</v>
      </c>
      <c r="Q19" s="10">
        <v>275</v>
      </c>
      <c r="R19" s="10">
        <v>198</v>
      </c>
      <c r="S19" s="10">
        <v>271</v>
      </c>
      <c r="T19" s="10">
        <v>473</v>
      </c>
      <c r="U19" s="10">
        <v>665</v>
      </c>
      <c r="V19" s="18">
        <f t="shared" si="4"/>
        <v>0.11979166666666667</v>
      </c>
      <c r="W19" s="18">
        <f t="shared" si="5"/>
        <v>0.44727272727272727</v>
      </c>
      <c r="X19" s="18">
        <f t="shared" si="17"/>
        <v>0.74747474747474751</v>
      </c>
      <c r="Y19" s="18">
        <f t="shared" si="6"/>
        <v>0.57293868921775903</v>
      </c>
      <c r="Z19" s="18">
        <f t="shared" si="7"/>
        <v>0.44210526315789472</v>
      </c>
      <c r="AA19" s="47">
        <f t="shared" si="8"/>
        <v>202</v>
      </c>
      <c r="AB19" s="6">
        <f t="shared" si="9"/>
        <v>50</v>
      </c>
      <c r="AC19" s="40">
        <v>256</v>
      </c>
      <c r="AD19" s="40">
        <f t="shared" si="10"/>
        <v>30</v>
      </c>
      <c r="AE19" s="41">
        <f t="shared" si="11"/>
        <v>0.8951048951048951</v>
      </c>
      <c r="AF19" s="4">
        <v>14</v>
      </c>
      <c r="AG19" s="4">
        <v>18</v>
      </c>
      <c r="AH19" s="87">
        <f t="shared" si="12"/>
        <v>0.2857142857142857</v>
      </c>
      <c r="AI19" s="43">
        <f t="shared" si="13"/>
        <v>0.44444444444444442</v>
      </c>
      <c r="AJ19" s="53">
        <f t="shared" si="14"/>
        <v>60.099999999999966</v>
      </c>
      <c r="AK19" s="53">
        <f t="shared" si="15"/>
        <v>3</v>
      </c>
      <c r="AL19" s="53">
        <f t="shared" si="16"/>
        <v>0</v>
      </c>
      <c r="AM19" s="88">
        <f t="shared" si="18"/>
        <v>240</v>
      </c>
      <c r="AN19" s="88">
        <f t="shared" si="19"/>
        <v>0</v>
      </c>
      <c r="AQ19" s="280"/>
      <c r="AR19" s="280"/>
      <c r="AS19" s="280"/>
      <c r="AT19" s="280"/>
      <c r="AU19" s="280"/>
      <c r="AV19" s="277" t="s">
        <v>1153</v>
      </c>
      <c r="AW19" s="277"/>
      <c r="AX19" s="277"/>
      <c r="AY19" s="277"/>
      <c r="AZ19" s="277"/>
      <c r="BA19" s="277"/>
      <c r="BB19" s="277"/>
      <c r="BC19" s="277"/>
      <c r="BD19" s="277"/>
      <c r="BE19" s="277"/>
      <c r="BF19" s="106"/>
    </row>
    <row r="20" spans="1:58" ht="19.5" customHeight="1" x14ac:dyDescent="0.25">
      <c r="A20" s="11" t="s">
        <v>2</v>
      </c>
      <c r="B20" s="13" t="s">
        <v>17</v>
      </c>
      <c r="C20" s="1" t="str">
        <f t="shared" si="1"/>
        <v>ADANA</v>
      </c>
      <c r="D20" s="14">
        <v>342</v>
      </c>
      <c r="E20" s="14">
        <v>2186</v>
      </c>
      <c r="F20" s="14">
        <v>3092</v>
      </c>
      <c r="G20" s="14">
        <v>5620</v>
      </c>
      <c r="H20" s="15">
        <v>465</v>
      </c>
      <c r="I20" s="15">
        <v>2071</v>
      </c>
      <c r="J20" s="15">
        <v>3669</v>
      </c>
      <c r="K20" s="15">
        <v>6205</v>
      </c>
      <c r="L20" s="49">
        <v>496</v>
      </c>
      <c r="M20" s="6">
        <v>698</v>
      </c>
      <c r="N20" s="16">
        <f t="shared" si="2"/>
        <v>585</v>
      </c>
      <c r="O20" s="17">
        <f t="shared" si="3"/>
        <v>0.10409252669039146</v>
      </c>
      <c r="P20" s="10">
        <v>6034</v>
      </c>
      <c r="Q20" s="10">
        <v>8291</v>
      </c>
      <c r="R20" s="10">
        <v>6353</v>
      </c>
      <c r="S20" s="10">
        <v>8468</v>
      </c>
      <c r="T20" s="10">
        <v>14644</v>
      </c>
      <c r="U20" s="10">
        <v>20678</v>
      </c>
      <c r="V20" s="18">
        <f t="shared" si="4"/>
        <v>7.7063307921776597E-2</v>
      </c>
      <c r="W20" s="18">
        <f t="shared" si="5"/>
        <v>0.24978892775298517</v>
      </c>
      <c r="X20" s="18">
        <f t="shared" si="17"/>
        <v>0.54572642845899577</v>
      </c>
      <c r="Y20" s="18">
        <f t="shared" si="6"/>
        <v>0.37817536192297185</v>
      </c>
      <c r="Z20" s="18">
        <f t="shared" si="7"/>
        <v>0.29030854047780247</v>
      </c>
      <c r="AA20" s="47">
        <f t="shared" si="8"/>
        <v>9106</v>
      </c>
      <c r="AB20" s="6">
        <f t="shared" si="9"/>
        <v>2886</v>
      </c>
      <c r="AC20" s="40">
        <v>6195</v>
      </c>
      <c r="AD20" s="40">
        <f t="shared" si="10"/>
        <v>10</v>
      </c>
      <c r="AE20" s="41">
        <f t="shared" si="11"/>
        <v>0.99838839645447219</v>
      </c>
      <c r="AF20" s="4">
        <v>187</v>
      </c>
      <c r="AG20" s="4">
        <v>295</v>
      </c>
      <c r="AH20" s="87">
        <f t="shared" si="12"/>
        <v>0.57754010695187163</v>
      </c>
      <c r="AI20" s="43">
        <f t="shared" si="13"/>
        <v>0.73220338983050848</v>
      </c>
      <c r="AJ20" s="53">
        <f t="shared" si="14"/>
        <v>4712.7999999999993</v>
      </c>
      <c r="AK20" s="53">
        <f t="shared" si="15"/>
        <v>235</v>
      </c>
      <c r="AL20" s="53">
        <f t="shared" si="16"/>
        <v>47</v>
      </c>
      <c r="AM20" s="88">
        <f t="shared" si="18"/>
        <v>18800</v>
      </c>
      <c r="AN20" s="88">
        <f t="shared" si="19"/>
        <v>56400</v>
      </c>
      <c r="AQ20" s="281"/>
      <c r="AR20" s="281"/>
      <c r="AS20" s="281"/>
      <c r="AT20" s="281"/>
      <c r="AU20" s="281"/>
      <c r="AV20" s="116"/>
      <c r="AW20" s="117"/>
      <c r="AX20" s="140">
        <f>VLOOKUP(AW4,B1017:S1100,16,FALSE)</f>
        <v>0.55762068471565673</v>
      </c>
      <c r="AY20" s="141">
        <f>VLOOKUP(AW4,B1017:S1100,17,FALSE)</f>
        <v>0.39153218970114517</v>
      </c>
      <c r="AZ20" s="141">
        <f>VLOOKUP(AW4,B1017:S1100,18,FALSE)</f>
        <v>0.30067674334971611</v>
      </c>
      <c r="BA20" s="118"/>
      <c r="BB20" s="119"/>
      <c r="BC20" s="141">
        <f>Q1100</f>
        <v>0.61692066337965035</v>
      </c>
      <c r="BD20" s="141">
        <f>R1100</f>
        <v>0.45075954721422723</v>
      </c>
      <c r="BE20" s="141">
        <f>S1100</f>
        <v>0.3511739371266196</v>
      </c>
      <c r="BF20" s="106"/>
    </row>
    <row r="21" spans="1:58" ht="22.5" customHeight="1" x14ac:dyDescent="0.25">
      <c r="A21" s="11" t="s">
        <v>18</v>
      </c>
      <c r="B21" s="13" t="s">
        <v>19</v>
      </c>
      <c r="C21" s="1" t="str">
        <f t="shared" si="1"/>
        <v>ADIYAMAN</v>
      </c>
      <c r="D21" s="14">
        <v>73</v>
      </c>
      <c r="E21" s="14">
        <v>524</v>
      </c>
      <c r="F21" s="14">
        <v>624</v>
      </c>
      <c r="G21" s="14">
        <v>1221</v>
      </c>
      <c r="H21" s="15">
        <v>53</v>
      </c>
      <c r="I21" s="15">
        <v>485</v>
      </c>
      <c r="J21" s="15">
        <v>637</v>
      </c>
      <c r="K21" s="15">
        <v>1175</v>
      </c>
      <c r="L21" s="49">
        <v>127</v>
      </c>
      <c r="M21" s="6">
        <v>64</v>
      </c>
      <c r="N21" s="16">
        <f t="shared" si="2"/>
        <v>-46</v>
      </c>
      <c r="O21" s="17">
        <f t="shared" si="3"/>
        <v>-3.7674037674037673E-2</v>
      </c>
      <c r="P21" s="10">
        <v>1070</v>
      </c>
      <c r="Q21" s="10">
        <v>1370</v>
      </c>
      <c r="R21" s="10">
        <v>1034</v>
      </c>
      <c r="S21" s="10">
        <v>1354</v>
      </c>
      <c r="T21" s="10">
        <v>2404</v>
      </c>
      <c r="U21" s="10">
        <v>3474</v>
      </c>
      <c r="V21" s="18">
        <f t="shared" si="4"/>
        <v>4.9532710280373829E-2</v>
      </c>
      <c r="W21" s="18">
        <f t="shared" si="5"/>
        <v>0.354014598540146</v>
      </c>
      <c r="X21" s="18">
        <f t="shared" si="17"/>
        <v>0.67698259187620891</v>
      </c>
      <c r="Y21" s="18">
        <f t="shared" si="6"/>
        <v>0.49292845257903495</v>
      </c>
      <c r="Z21" s="18">
        <f t="shared" si="7"/>
        <v>0.35636154289004029</v>
      </c>
      <c r="AA21" s="47">
        <f t="shared" si="8"/>
        <v>1219</v>
      </c>
      <c r="AB21" s="6">
        <f t="shared" si="9"/>
        <v>334</v>
      </c>
      <c r="AC21" s="40">
        <v>1165</v>
      </c>
      <c r="AD21" s="40">
        <f t="shared" si="10"/>
        <v>10</v>
      </c>
      <c r="AE21" s="41">
        <f t="shared" si="11"/>
        <v>0.99148936170212765</v>
      </c>
      <c r="AF21" s="4">
        <v>72</v>
      </c>
      <c r="AG21" s="4">
        <v>78</v>
      </c>
      <c r="AH21" s="87">
        <f t="shared" si="12"/>
        <v>8.3333333333333329E-2</v>
      </c>
      <c r="AI21" s="43">
        <f t="shared" si="13"/>
        <v>0.15384615384615385</v>
      </c>
      <c r="AJ21" s="53">
        <f t="shared" si="14"/>
        <v>497.79999999999995</v>
      </c>
      <c r="AK21" s="53">
        <f t="shared" si="15"/>
        <v>24</v>
      </c>
      <c r="AL21" s="53">
        <f t="shared" si="16"/>
        <v>4</v>
      </c>
      <c r="AM21" s="88">
        <f t="shared" si="18"/>
        <v>1920</v>
      </c>
      <c r="AN21" s="88">
        <f t="shared" si="19"/>
        <v>4800</v>
      </c>
      <c r="AQ21" s="325" t="str">
        <f>AR4</f>
        <v>ALADAĞ</v>
      </c>
      <c r="AR21" s="323"/>
      <c r="AS21" s="135" t="s">
        <v>1175</v>
      </c>
      <c r="AT21" s="324" t="s">
        <v>1176</v>
      </c>
      <c r="AU21" s="324"/>
      <c r="AV21" s="323" t="s">
        <v>1164</v>
      </c>
      <c r="AW21" s="323"/>
      <c r="AX21" s="136">
        <f>AT14-AY20</f>
        <v>6.3625471409600731E-3</v>
      </c>
      <c r="AY21" s="320" t="str">
        <f>IF(AX21&gt;0,"PUAN ÜZERİNDE",IF(AX21&lt;0,"PUAN ALTINDA","EŞİT"))</f>
        <v>PUAN ÜZERİNDE</v>
      </c>
      <c r="AZ21" s="320"/>
      <c r="BA21" s="320" t="s">
        <v>1165</v>
      </c>
      <c r="BB21" s="320"/>
      <c r="BC21" s="136">
        <f>AT14-BD20</f>
        <v>-5.2864810372121984E-2</v>
      </c>
      <c r="BD21" s="321" t="str">
        <f>IF(BC21&gt;0,"PUAN ÜZERİNDEDİR",IF(BC21&lt;0,"PUAN ALTINDADIR","EŞİTTİR"))</f>
        <v>PUAN ALTINDADIR</v>
      </c>
      <c r="BE21" s="322"/>
      <c r="BF21" s="106"/>
    </row>
    <row r="22" spans="1:58" ht="21" customHeight="1" x14ac:dyDescent="0.25">
      <c r="A22" s="11" t="s">
        <v>18</v>
      </c>
      <c r="B22" s="13" t="s">
        <v>20</v>
      </c>
      <c r="C22" s="1" t="str">
        <f t="shared" si="1"/>
        <v>ADIYAMAN</v>
      </c>
      <c r="D22" s="14">
        <v>6</v>
      </c>
      <c r="E22" s="14">
        <v>82</v>
      </c>
      <c r="F22" s="14">
        <v>139</v>
      </c>
      <c r="G22" s="14">
        <v>227</v>
      </c>
      <c r="H22" s="15">
        <v>14</v>
      </c>
      <c r="I22" s="15">
        <v>86</v>
      </c>
      <c r="J22" s="15">
        <v>128</v>
      </c>
      <c r="K22" s="15">
        <v>228</v>
      </c>
      <c r="L22" s="49">
        <v>12</v>
      </c>
      <c r="M22" s="6">
        <v>18</v>
      </c>
      <c r="N22" s="16">
        <f t="shared" si="2"/>
        <v>1</v>
      </c>
      <c r="O22" s="17">
        <f t="shared" si="3"/>
        <v>4.4052863436123352E-3</v>
      </c>
      <c r="P22" s="10">
        <v>233</v>
      </c>
      <c r="Q22" s="10">
        <v>280</v>
      </c>
      <c r="R22" s="10">
        <v>180</v>
      </c>
      <c r="S22" s="10">
        <v>266</v>
      </c>
      <c r="T22" s="10">
        <v>460</v>
      </c>
      <c r="U22" s="10">
        <v>693</v>
      </c>
      <c r="V22" s="18">
        <f t="shared" si="4"/>
        <v>6.0085836909871244E-2</v>
      </c>
      <c r="W22" s="18">
        <f t="shared" si="5"/>
        <v>0.30714285714285716</v>
      </c>
      <c r="X22" s="18">
        <f t="shared" si="17"/>
        <v>0.67777777777777781</v>
      </c>
      <c r="Y22" s="18">
        <f t="shared" si="6"/>
        <v>0.45217391304347826</v>
      </c>
      <c r="Z22" s="18">
        <f t="shared" si="7"/>
        <v>0.32034632034632032</v>
      </c>
      <c r="AA22" s="47">
        <f t="shared" si="8"/>
        <v>252</v>
      </c>
      <c r="AB22" s="6">
        <f t="shared" si="9"/>
        <v>58</v>
      </c>
      <c r="AC22" s="40">
        <v>228</v>
      </c>
      <c r="AD22" s="40">
        <f t="shared" si="10"/>
        <v>0</v>
      </c>
      <c r="AE22" s="41">
        <f t="shared" si="11"/>
        <v>1</v>
      </c>
      <c r="AF22" s="4">
        <v>13</v>
      </c>
      <c r="AG22" s="4">
        <v>15</v>
      </c>
      <c r="AH22" s="87">
        <f t="shared" si="12"/>
        <v>0.15384615384615385</v>
      </c>
      <c r="AI22" s="43">
        <f t="shared" si="13"/>
        <v>0.26666666666666666</v>
      </c>
      <c r="AJ22" s="53">
        <f t="shared" si="14"/>
        <v>114</v>
      </c>
      <c r="AK22" s="53">
        <f t="shared" si="15"/>
        <v>5</v>
      </c>
      <c r="AL22" s="53">
        <f t="shared" si="16"/>
        <v>1</v>
      </c>
      <c r="AM22" s="88">
        <f t="shared" si="18"/>
        <v>400</v>
      </c>
      <c r="AN22" s="88">
        <f t="shared" si="19"/>
        <v>1200</v>
      </c>
      <c r="AQ22" s="284" t="str">
        <f>AR4</f>
        <v>ALADAĞ</v>
      </c>
      <c r="AR22" s="285"/>
      <c r="AS22" s="137" t="s">
        <v>1175</v>
      </c>
      <c r="AT22" s="285" t="s">
        <v>1177</v>
      </c>
      <c r="AU22" s="285"/>
      <c r="AV22" s="285" t="s">
        <v>1164</v>
      </c>
      <c r="AW22" s="285"/>
      <c r="AX22" s="136">
        <f>AS14-AX20</f>
        <v>4.7379315284343249E-2</v>
      </c>
      <c r="AY22" s="286" t="str">
        <f>IF(AX22&gt;0,"PUAN ÜZERİNDE",IF(AX22&lt;0,"PUAN ALTINDA","EŞİT"))</f>
        <v>PUAN ÜZERİNDE</v>
      </c>
      <c r="AZ22" s="286"/>
      <c r="BA22" s="286" t="s">
        <v>1165</v>
      </c>
      <c r="BB22" s="286"/>
      <c r="BC22" s="136">
        <f>AS14-BC20</f>
        <v>-1.1920663379650365E-2</v>
      </c>
      <c r="BD22" s="266" t="str">
        <f>IF(BC22&gt;0,"PUAN ÜZERİNDEDİR",IF(BC22&lt;0,"PUAN ALTINDADIR","EŞİTTİR"))</f>
        <v>PUAN ALTINDADIR</v>
      </c>
      <c r="BE22" s="267"/>
      <c r="BF22" s="106"/>
    </row>
    <row r="23" spans="1:58" ht="15" x14ac:dyDescent="0.25">
      <c r="A23" s="11" t="s">
        <v>18</v>
      </c>
      <c r="B23" s="13" t="s">
        <v>21</v>
      </c>
      <c r="C23" s="1" t="str">
        <f t="shared" si="1"/>
        <v>ADIYAMAN</v>
      </c>
      <c r="D23" s="14">
        <v>14</v>
      </c>
      <c r="E23" s="14">
        <v>90</v>
      </c>
      <c r="F23" s="14">
        <v>75</v>
      </c>
      <c r="G23" s="14">
        <v>179</v>
      </c>
      <c r="H23" s="15">
        <v>24</v>
      </c>
      <c r="I23" s="15">
        <v>104</v>
      </c>
      <c r="J23" s="15">
        <v>71</v>
      </c>
      <c r="K23" s="15">
        <v>199</v>
      </c>
      <c r="L23" s="49">
        <v>57</v>
      </c>
      <c r="M23" s="6">
        <v>6</v>
      </c>
      <c r="N23" s="16">
        <f t="shared" si="2"/>
        <v>20</v>
      </c>
      <c r="O23" s="17">
        <f t="shared" si="3"/>
        <v>0.11173184357541899</v>
      </c>
      <c r="P23" s="10">
        <v>303</v>
      </c>
      <c r="Q23" s="10">
        <v>435</v>
      </c>
      <c r="R23" s="10">
        <v>337</v>
      </c>
      <c r="S23" s="10">
        <v>459</v>
      </c>
      <c r="T23" s="10">
        <v>772</v>
      </c>
      <c r="U23" s="10">
        <v>1075</v>
      </c>
      <c r="V23" s="18">
        <f t="shared" si="4"/>
        <v>7.9207920792079209E-2</v>
      </c>
      <c r="W23" s="18">
        <f t="shared" si="5"/>
        <v>0.23908045977011494</v>
      </c>
      <c r="X23" s="18">
        <f t="shared" si="17"/>
        <v>0.36201780415430268</v>
      </c>
      <c r="Y23" s="18">
        <f t="shared" si="6"/>
        <v>0.29274611398963729</v>
      </c>
      <c r="Z23" s="18">
        <f t="shared" si="7"/>
        <v>0.23255813953488372</v>
      </c>
      <c r="AA23" s="47">
        <f t="shared" si="8"/>
        <v>546</v>
      </c>
      <c r="AB23" s="6">
        <f t="shared" si="9"/>
        <v>215</v>
      </c>
      <c r="AC23" s="40">
        <v>199</v>
      </c>
      <c r="AD23" s="40">
        <f t="shared" si="10"/>
        <v>0</v>
      </c>
      <c r="AE23" s="41">
        <f t="shared" si="11"/>
        <v>1</v>
      </c>
      <c r="AF23" s="4">
        <v>11</v>
      </c>
      <c r="AG23" s="4">
        <v>12</v>
      </c>
      <c r="AH23" s="87">
        <f t="shared" si="12"/>
        <v>9.0909090909090912E-2</v>
      </c>
      <c r="AI23" s="43">
        <f t="shared" si="13"/>
        <v>0.16666666666666666</v>
      </c>
      <c r="AJ23" s="53">
        <f t="shared" si="14"/>
        <v>314.39999999999998</v>
      </c>
      <c r="AK23" s="53">
        <f t="shared" si="15"/>
        <v>15</v>
      </c>
      <c r="AL23" s="53">
        <f t="shared" si="16"/>
        <v>3</v>
      </c>
      <c r="AM23" s="88">
        <f t="shared" si="18"/>
        <v>1200</v>
      </c>
      <c r="AN23" s="88">
        <f t="shared" si="19"/>
        <v>3600</v>
      </c>
      <c r="AQ23" s="264"/>
      <c r="AR23" s="264"/>
      <c r="AS23" s="264"/>
      <c r="AT23" s="264"/>
      <c r="AU23" s="264"/>
      <c r="AV23" s="264"/>
      <c r="AW23" s="264"/>
      <c r="AX23" s="264"/>
      <c r="AY23" s="264"/>
    </row>
    <row r="24" spans="1:58" ht="15" hidden="1" x14ac:dyDescent="0.25">
      <c r="A24" s="11" t="s">
        <v>18</v>
      </c>
      <c r="B24" s="13" t="s">
        <v>1030</v>
      </c>
      <c r="C24" s="1" t="str">
        <f t="shared" si="1"/>
        <v>ADIYAMAN</v>
      </c>
      <c r="D24" s="14">
        <v>49</v>
      </c>
      <c r="E24" s="14">
        <v>269</v>
      </c>
      <c r="F24" s="14">
        <v>433</v>
      </c>
      <c r="G24" s="14">
        <v>751</v>
      </c>
      <c r="H24" s="15">
        <v>41</v>
      </c>
      <c r="I24" s="15">
        <v>272</v>
      </c>
      <c r="J24" s="15">
        <v>491</v>
      </c>
      <c r="K24" s="15">
        <v>804</v>
      </c>
      <c r="L24" s="49">
        <v>37</v>
      </c>
      <c r="M24" s="6">
        <v>99</v>
      </c>
      <c r="N24" s="16">
        <f t="shared" si="2"/>
        <v>53</v>
      </c>
      <c r="O24" s="17">
        <f t="shared" si="3"/>
        <v>7.057256990679095E-2</v>
      </c>
      <c r="P24" s="10">
        <v>646</v>
      </c>
      <c r="Q24" s="10">
        <v>846</v>
      </c>
      <c r="R24" s="10">
        <v>619</v>
      </c>
      <c r="S24" s="10">
        <v>825</v>
      </c>
      <c r="T24" s="10">
        <v>1465</v>
      </c>
      <c r="U24" s="10">
        <v>2111</v>
      </c>
      <c r="V24" s="18">
        <f t="shared" si="4"/>
        <v>6.3467492260061917E-2</v>
      </c>
      <c r="W24" s="18">
        <f t="shared" si="5"/>
        <v>0.32151300236406621</v>
      </c>
      <c r="X24" s="18">
        <f t="shared" si="17"/>
        <v>0.69305331179321483</v>
      </c>
      <c r="Y24" s="18">
        <f t="shared" si="6"/>
        <v>0.47849829351535839</v>
      </c>
      <c r="Z24" s="18">
        <f t="shared" si="7"/>
        <v>0.35149218379914732</v>
      </c>
      <c r="AA24" s="47">
        <f t="shared" si="8"/>
        <v>764</v>
      </c>
      <c r="AB24" s="6">
        <f t="shared" si="9"/>
        <v>190</v>
      </c>
      <c r="AC24" s="40">
        <v>804</v>
      </c>
      <c r="AD24" s="40">
        <f t="shared" si="10"/>
        <v>0</v>
      </c>
      <c r="AE24" s="41">
        <f t="shared" si="11"/>
        <v>1</v>
      </c>
      <c r="AF24" s="4">
        <v>31</v>
      </c>
      <c r="AG24" s="4">
        <v>41</v>
      </c>
      <c r="AH24" s="87">
        <f t="shared" si="12"/>
        <v>0.32258064516129031</v>
      </c>
      <c r="AI24" s="43">
        <f t="shared" si="13"/>
        <v>0.48780487804878048</v>
      </c>
      <c r="AJ24" s="53">
        <f t="shared" si="14"/>
        <v>324.5</v>
      </c>
      <c r="AK24" s="53">
        <f t="shared" si="15"/>
        <v>16</v>
      </c>
      <c r="AL24" s="53">
        <f t="shared" si="16"/>
        <v>3</v>
      </c>
      <c r="AM24" s="88">
        <f t="shared" si="18"/>
        <v>1280</v>
      </c>
      <c r="AN24" s="88">
        <f t="shared" si="19"/>
        <v>3600</v>
      </c>
    </row>
    <row r="25" spans="1:58" ht="15" hidden="1" x14ac:dyDescent="0.25">
      <c r="A25" s="11" t="s">
        <v>18</v>
      </c>
      <c r="B25" s="13" t="s">
        <v>22</v>
      </c>
      <c r="C25" s="1" t="str">
        <f t="shared" si="1"/>
        <v>ADIYAMAN</v>
      </c>
      <c r="D25" s="14">
        <v>138</v>
      </c>
      <c r="E25" s="14">
        <v>745</v>
      </c>
      <c r="F25" s="14">
        <v>790</v>
      </c>
      <c r="G25" s="14">
        <v>1673</v>
      </c>
      <c r="H25" s="15">
        <v>131</v>
      </c>
      <c r="I25" s="15">
        <v>921</v>
      </c>
      <c r="J25" s="15">
        <v>875</v>
      </c>
      <c r="K25" s="15">
        <v>1927</v>
      </c>
      <c r="L25" s="49">
        <v>275</v>
      </c>
      <c r="M25" s="6">
        <v>83</v>
      </c>
      <c r="N25" s="16">
        <f t="shared" si="2"/>
        <v>254</v>
      </c>
      <c r="O25" s="17">
        <f t="shared" si="3"/>
        <v>0.15182307232516437</v>
      </c>
      <c r="P25" s="10">
        <v>1986</v>
      </c>
      <c r="Q25" s="10">
        <v>2532</v>
      </c>
      <c r="R25" s="10">
        <v>1857</v>
      </c>
      <c r="S25" s="10">
        <v>2540</v>
      </c>
      <c r="T25" s="10">
        <v>4389</v>
      </c>
      <c r="U25" s="10">
        <v>6375</v>
      </c>
      <c r="V25" s="18">
        <f t="shared" si="4"/>
        <v>6.596173212487412E-2</v>
      </c>
      <c r="W25" s="18">
        <f t="shared" si="5"/>
        <v>0.36374407582938389</v>
      </c>
      <c r="X25" s="18">
        <f t="shared" si="17"/>
        <v>0.57458266020463111</v>
      </c>
      <c r="Y25" s="18">
        <f t="shared" si="6"/>
        <v>0.4529505582137161</v>
      </c>
      <c r="Z25" s="18">
        <f t="shared" si="7"/>
        <v>0.33239215686274509</v>
      </c>
      <c r="AA25" s="47">
        <f t="shared" si="8"/>
        <v>2401</v>
      </c>
      <c r="AB25" s="6">
        <f t="shared" si="9"/>
        <v>790</v>
      </c>
      <c r="AC25" s="40">
        <v>1927</v>
      </c>
      <c r="AD25" s="40">
        <f t="shared" si="10"/>
        <v>0</v>
      </c>
      <c r="AE25" s="41">
        <f t="shared" si="11"/>
        <v>1</v>
      </c>
      <c r="AF25" s="4">
        <v>84</v>
      </c>
      <c r="AG25" s="4">
        <v>108</v>
      </c>
      <c r="AH25" s="87">
        <f t="shared" si="12"/>
        <v>0.2857142857142857</v>
      </c>
      <c r="AI25" s="43">
        <f t="shared" si="13"/>
        <v>0.44444444444444442</v>
      </c>
      <c r="AJ25" s="53">
        <f t="shared" si="14"/>
        <v>1084.2999999999997</v>
      </c>
      <c r="AK25" s="53">
        <f t="shared" si="15"/>
        <v>54</v>
      </c>
      <c r="AL25" s="53">
        <f t="shared" si="16"/>
        <v>10</v>
      </c>
      <c r="AM25" s="88">
        <f t="shared" si="18"/>
        <v>4320</v>
      </c>
      <c r="AN25" s="88">
        <f t="shared" si="19"/>
        <v>12000</v>
      </c>
    </row>
    <row r="26" spans="1:58" ht="15" hidden="1" x14ac:dyDescent="0.25">
      <c r="A26" s="11" t="s">
        <v>18</v>
      </c>
      <c r="B26" s="13" t="s">
        <v>1040</v>
      </c>
      <c r="C26" s="1" t="str">
        <f t="shared" si="1"/>
        <v>ADIYAMAN</v>
      </c>
      <c r="D26" s="14">
        <v>270</v>
      </c>
      <c r="E26" s="14">
        <v>1537</v>
      </c>
      <c r="F26" s="14">
        <v>2793</v>
      </c>
      <c r="G26" s="14">
        <v>4600</v>
      </c>
      <c r="H26" s="15">
        <v>379</v>
      </c>
      <c r="I26" s="15">
        <v>1497</v>
      </c>
      <c r="J26" s="15">
        <v>3259</v>
      </c>
      <c r="K26" s="15">
        <v>5135</v>
      </c>
      <c r="L26" s="49">
        <v>187</v>
      </c>
      <c r="M26" s="6">
        <v>745</v>
      </c>
      <c r="N26" s="16">
        <f t="shared" si="2"/>
        <v>535</v>
      </c>
      <c r="O26" s="17">
        <f t="shared" si="3"/>
        <v>0.11630434782608695</v>
      </c>
      <c r="P26" s="10">
        <v>4585</v>
      </c>
      <c r="Q26" s="10">
        <v>5711</v>
      </c>
      <c r="R26" s="10">
        <v>4162</v>
      </c>
      <c r="S26" s="10">
        <v>5563</v>
      </c>
      <c r="T26" s="10">
        <v>9873</v>
      </c>
      <c r="U26" s="10">
        <v>14458</v>
      </c>
      <c r="V26" s="18">
        <f t="shared" si="4"/>
        <v>8.2660850599781899E-2</v>
      </c>
      <c r="W26" s="18">
        <f t="shared" si="5"/>
        <v>0.26212572229031694</v>
      </c>
      <c r="X26" s="18">
        <f t="shared" si="17"/>
        <v>0.64896684286400774</v>
      </c>
      <c r="Y26" s="18">
        <f t="shared" si="6"/>
        <v>0.42520004051453458</v>
      </c>
      <c r="Z26" s="18">
        <f t="shared" si="7"/>
        <v>0.31657213999170009</v>
      </c>
      <c r="AA26" s="47">
        <f t="shared" si="8"/>
        <v>5675</v>
      </c>
      <c r="AB26" s="6">
        <f t="shared" si="9"/>
        <v>1461</v>
      </c>
      <c r="AC26" s="40">
        <v>4709</v>
      </c>
      <c r="AD26" s="40">
        <f t="shared" si="10"/>
        <v>426</v>
      </c>
      <c r="AE26" s="41">
        <f t="shared" si="11"/>
        <v>0.91703992210321328</v>
      </c>
      <c r="AF26" s="4">
        <v>172</v>
      </c>
      <c r="AG26" s="4">
        <v>248</v>
      </c>
      <c r="AH26" s="87">
        <f t="shared" si="12"/>
        <v>0.44186046511627908</v>
      </c>
      <c r="AI26" s="43">
        <f t="shared" si="13"/>
        <v>0.61290322580645162</v>
      </c>
      <c r="AJ26" s="53">
        <f t="shared" si="14"/>
        <v>2713.0999999999995</v>
      </c>
      <c r="AK26" s="53">
        <f t="shared" si="15"/>
        <v>135</v>
      </c>
      <c r="AL26" s="53">
        <f t="shared" si="16"/>
        <v>27</v>
      </c>
      <c r="AM26" s="88">
        <f t="shared" si="18"/>
        <v>10800</v>
      </c>
      <c r="AN26" s="88">
        <f t="shared" si="19"/>
        <v>32400</v>
      </c>
    </row>
    <row r="27" spans="1:58" ht="15" hidden="1" x14ac:dyDescent="0.25">
      <c r="A27" s="11" t="s">
        <v>18</v>
      </c>
      <c r="B27" s="13" t="s">
        <v>23</v>
      </c>
      <c r="C27" s="1" t="str">
        <f t="shared" si="1"/>
        <v>ADIYAMAN</v>
      </c>
      <c r="D27" s="14">
        <v>5</v>
      </c>
      <c r="E27" s="14">
        <v>76</v>
      </c>
      <c r="F27" s="14">
        <v>93</v>
      </c>
      <c r="G27" s="14">
        <v>174</v>
      </c>
      <c r="H27" s="15">
        <v>5</v>
      </c>
      <c r="I27" s="15">
        <v>66</v>
      </c>
      <c r="J27" s="15">
        <v>74</v>
      </c>
      <c r="K27" s="15">
        <v>145</v>
      </c>
      <c r="L27" s="49">
        <v>12</v>
      </c>
      <c r="M27" s="6">
        <v>8</v>
      </c>
      <c r="N27" s="16">
        <f t="shared" si="2"/>
        <v>-29</v>
      </c>
      <c r="O27" s="17">
        <f t="shared" si="3"/>
        <v>-0.16666666666666666</v>
      </c>
      <c r="P27" s="10">
        <v>122</v>
      </c>
      <c r="Q27" s="10">
        <v>165</v>
      </c>
      <c r="R27" s="10">
        <v>137</v>
      </c>
      <c r="S27" s="10">
        <v>183</v>
      </c>
      <c r="T27" s="10">
        <v>302</v>
      </c>
      <c r="U27" s="10">
        <v>424</v>
      </c>
      <c r="V27" s="18">
        <f t="shared" si="4"/>
        <v>4.0983606557377046E-2</v>
      </c>
      <c r="W27" s="18">
        <f t="shared" si="5"/>
        <v>0.4</v>
      </c>
      <c r="X27" s="18">
        <f t="shared" si="17"/>
        <v>0.56934306569343063</v>
      </c>
      <c r="Y27" s="18">
        <f t="shared" si="6"/>
        <v>0.47682119205298013</v>
      </c>
      <c r="Z27" s="18">
        <f t="shared" si="7"/>
        <v>0.35141509433962265</v>
      </c>
      <c r="AA27" s="47">
        <f t="shared" si="8"/>
        <v>158</v>
      </c>
      <c r="AB27" s="6">
        <f t="shared" si="9"/>
        <v>59</v>
      </c>
      <c r="AC27" s="40">
        <v>145</v>
      </c>
      <c r="AD27" s="40">
        <f t="shared" si="10"/>
        <v>0</v>
      </c>
      <c r="AE27" s="41">
        <f t="shared" si="11"/>
        <v>1</v>
      </c>
      <c r="AF27" s="4">
        <v>9</v>
      </c>
      <c r="AG27" s="4">
        <v>9</v>
      </c>
      <c r="AH27" s="87">
        <f t="shared" si="12"/>
        <v>0</v>
      </c>
      <c r="AI27" s="43">
        <f t="shared" si="13"/>
        <v>0</v>
      </c>
      <c r="AJ27" s="53">
        <f t="shared" si="14"/>
        <v>67.399999999999977</v>
      </c>
      <c r="AK27" s="53">
        <f t="shared" si="15"/>
        <v>3</v>
      </c>
      <c r="AL27" s="53">
        <f t="shared" si="16"/>
        <v>0</v>
      </c>
      <c r="AM27" s="88">
        <f t="shared" si="18"/>
        <v>240</v>
      </c>
      <c r="AN27" s="88">
        <f t="shared" si="19"/>
        <v>0</v>
      </c>
    </row>
    <row r="28" spans="1:58" ht="15" hidden="1" x14ac:dyDescent="0.25">
      <c r="A28" s="11" t="s">
        <v>18</v>
      </c>
      <c r="B28" s="13" t="s">
        <v>24</v>
      </c>
      <c r="C28" s="1" t="str">
        <f t="shared" si="1"/>
        <v>ADIYAMAN</v>
      </c>
      <c r="D28" s="14">
        <v>11</v>
      </c>
      <c r="E28" s="14">
        <v>69</v>
      </c>
      <c r="F28" s="14">
        <v>66</v>
      </c>
      <c r="G28" s="14">
        <v>146</v>
      </c>
      <c r="H28" s="15">
        <v>7</v>
      </c>
      <c r="I28" s="15">
        <v>114</v>
      </c>
      <c r="J28" s="15">
        <v>67</v>
      </c>
      <c r="K28" s="15">
        <v>188</v>
      </c>
      <c r="L28" s="49">
        <v>38</v>
      </c>
      <c r="M28" s="6">
        <v>3</v>
      </c>
      <c r="N28" s="16">
        <f t="shared" si="2"/>
        <v>42</v>
      </c>
      <c r="O28" s="17">
        <f t="shared" si="3"/>
        <v>0.28767123287671231</v>
      </c>
      <c r="P28" s="10">
        <v>238</v>
      </c>
      <c r="Q28" s="10">
        <v>356</v>
      </c>
      <c r="R28" s="10">
        <v>239</v>
      </c>
      <c r="S28" s="10">
        <v>354</v>
      </c>
      <c r="T28" s="10">
        <v>595</v>
      </c>
      <c r="U28" s="10">
        <v>833</v>
      </c>
      <c r="V28" s="18">
        <f t="shared" si="4"/>
        <v>2.9411764705882353E-2</v>
      </c>
      <c r="W28" s="18">
        <f t="shared" si="5"/>
        <v>0.3202247191011236</v>
      </c>
      <c r="X28" s="18">
        <f t="shared" si="17"/>
        <v>0.42677824267782427</v>
      </c>
      <c r="Y28" s="18">
        <f t="shared" si="6"/>
        <v>0.3630252100840336</v>
      </c>
      <c r="Z28" s="18">
        <f t="shared" si="7"/>
        <v>0.26770708283313327</v>
      </c>
      <c r="AA28" s="47">
        <f t="shared" si="8"/>
        <v>379</v>
      </c>
      <c r="AB28" s="6">
        <f t="shared" si="9"/>
        <v>137</v>
      </c>
      <c r="AC28" s="40">
        <v>188</v>
      </c>
      <c r="AD28" s="40">
        <f t="shared" si="10"/>
        <v>0</v>
      </c>
      <c r="AE28" s="41">
        <f t="shared" si="11"/>
        <v>1</v>
      </c>
      <c r="AF28" s="4">
        <v>13</v>
      </c>
      <c r="AG28" s="4">
        <v>10</v>
      </c>
      <c r="AH28" s="87">
        <f t="shared" si="12"/>
        <v>0</v>
      </c>
      <c r="AI28" s="43">
        <f t="shared" si="13"/>
        <v>0</v>
      </c>
      <c r="AJ28" s="53">
        <f t="shared" si="14"/>
        <v>200.5</v>
      </c>
      <c r="AK28" s="53">
        <f t="shared" si="15"/>
        <v>10</v>
      </c>
      <c r="AL28" s="53">
        <f t="shared" si="16"/>
        <v>2</v>
      </c>
      <c r="AM28" s="88">
        <f t="shared" si="18"/>
        <v>800</v>
      </c>
      <c r="AN28" s="88">
        <f t="shared" si="19"/>
        <v>2400</v>
      </c>
    </row>
    <row r="29" spans="1:58" ht="15" hidden="1" x14ac:dyDescent="0.25">
      <c r="A29" s="11" t="s">
        <v>18</v>
      </c>
      <c r="B29" s="13" t="s">
        <v>25</v>
      </c>
      <c r="C29" s="1" t="str">
        <f t="shared" si="1"/>
        <v>ADIYAMAN</v>
      </c>
      <c r="D29" s="14">
        <v>23</v>
      </c>
      <c r="E29" s="14">
        <v>95</v>
      </c>
      <c r="F29" s="14">
        <v>107</v>
      </c>
      <c r="G29" s="14">
        <v>225</v>
      </c>
      <c r="H29" s="15">
        <v>13</v>
      </c>
      <c r="I29" s="15">
        <v>88</v>
      </c>
      <c r="J29" s="15">
        <v>122</v>
      </c>
      <c r="K29" s="15">
        <v>223</v>
      </c>
      <c r="L29" s="49">
        <v>8</v>
      </c>
      <c r="M29" s="6">
        <v>21</v>
      </c>
      <c r="N29" s="16">
        <f t="shared" si="2"/>
        <v>-2</v>
      </c>
      <c r="O29" s="17">
        <f t="shared" si="3"/>
        <v>-8.8888888888888889E-3</v>
      </c>
      <c r="P29" s="10">
        <v>148</v>
      </c>
      <c r="Q29" s="10">
        <v>178</v>
      </c>
      <c r="R29" s="10">
        <v>151</v>
      </c>
      <c r="S29" s="10">
        <v>200</v>
      </c>
      <c r="T29" s="10">
        <v>329</v>
      </c>
      <c r="U29" s="10">
        <v>477</v>
      </c>
      <c r="V29" s="18">
        <f t="shared" si="4"/>
        <v>8.7837837837837843E-2</v>
      </c>
      <c r="W29" s="18">
        <f t="shared" si="5"/>
        <v>0.4943820224719101</v>
      </c>
      <c r="X29" s="18">
        <f t="shared" si="17"/>
        <v>0.72185430463576161</v>
      </c>
      <c r="Y29" s="18">
        <f t="shared" si="6"/>
        <v>0.59878419452887544</v>
      </c>
      <c r="Z29" s="18">
        <f t="shared" si="7"/>
        <v>0.44025157232704404</v>
      </c>
      <c r="AA29" s="47">
        <f t="shared" si="8"/>
        <v>132</v>
      </c>
      <c r="AB29" s="6">
        <f t="shared" si="9"/>
        <v>42</v>
      </c>
      <c r="AC29" s="40">
        <v>223</v>
      </c>
      <c r="AD29" s="40">
        <f t="shared" si="10"/>
        <v>0</v>
      </c>
      <c r="AE29" s="41">
        <f t="shared" si="11"/>
        <v>1</v>
      </c>
      <c r="AF29" s="4">
        <v>16</v>
      </c>
      <c r="AG29" s="4">
        <v>16</v>
      </c>
      <c r="AH29" s="87">
        <f t="shared" si="12"/>
        <v>0</v>
      </c>
      <c r="AI29" s="43">
        <f t="shared" si="13"/>
        <v>0</v>
      </c>
      <c r="AJ29" s="53">
        <f t="shared" si="14"/>
        <v>33.299999999999983</v>
      </c>
      <c r="AK29" s="53">
        <f t="shared" si="15"/>
        <v>1</v>
      </c>
      <c r="AL29" s="53">
        <f t="shared" si="16"/>
        <v>0</v>
      </c>
      <c r="AM29" s="88">
        <f t="shared" si="18"/>
        <v>80</v>
      </c>
      <c r="AN29" s="88">
        <f t="shared" si="19"/>
        <v>0</v>
      </c>
    </row>
    <row r="30" spans="1:58" ht="24" hidden="1" x14ac:dyDescent="0.25">
      <c r="A30" s="11" t="s">
        <v>26</v>
      </c>
      <c r="B30" s="13" t="s">
        <v>27</v>
      </c>
      <c r="C30" s="1" t="str">
        <f t="shared" si="1"/>
        <v>AFYONKARAHİSAR</v>
      </c>
      <c r="D30" s="14">
        <v>10</v>
      </c>
      <c r="E30" s="14">
        <v>65</v>
      </c>
      <c r="F30" s="14">
        <v>81</v>
      </c>
      <c r="G30" s="14">
        <v>156</v>
      </c>
      <c r="H30" s="15">
        <v>17</v>
      </c>
      <c r="I30" s="15">
        <v>36</v>
      </c>
      <c r="J30" s="15">
        <v>97</v>
      </c>
      <c r="K30" s="15">
        <v>150</v>
      </c>
      <c r="L30" s="49">
        <v>7</v>
      </c>
      <c r="M30" s="6">
        <v>30</v>
      </c>
      <c r="N30" s="16">
        <f t="shared" si="2"/>
        <v>-6</v>
      </c>
      <c r="O30" s="17">
        <f t="shared" si="3"/>
        <v>-3.8461538461538464E-2</v>
      </c>
      <c r="P30" s="10">
        <v>109</v>
      </c>
      <c r="Q30" s="10">
        <v>107</v>
      </c>
      <c r="R30" s="10">
        <v>82</v>
      </c>
      <c r="S30" s="10">
        <v>107</v>
      </c>
      <c r="T30" s="10">
        <v>189</v>
      </c>
      <c r="U30" s="10">
        <v>298</v>
      </c>
      <c r="V30" s="18">
        <f t="shared" si="4"/>
        <v>0.15596330275229359</v>
      </c>
      <c r="W30" s="18">
        <f t="shared" si="5"/>
        <v>0.3364485981308411</v>
      </c>
      <c r="X30" s="18">
        <f t="shared" si="17"/>
        <v>0.90243902439024393</v>
      </c>
      <c r="Y30" s="18">
        <f t="shared" si="6"/>
        <v>0.58201058201058198</v>
      </c>
      <c r="Z30" s="18">
        <f t="shared" si="7"/>
        <v>0.4261744966442953</v>
      </c>
      <c r="AA30" s="47">
        <f t="shared" si="8"/>
        <v>79</v>
      </c>
      <c r="AB30" s="6">
        <f t="shared" si="9"/>
        <v>8</v>
      </c>
      <c r="AC30" s="40">
        <v>150</v>
      </c>
      <c r="AD30" s="40">
        <f t="shared" si="10"/>
        <v>0</v>
      </c>
      <c r="AE30" s="41">
        <f t="shared" si="11"/>
        <v>1</v>
      </c>
      <c r="AF30" s="4">
        <v>10</v>
      </c>
      <c r="AG30" s="4">
        <v>10</v>
      </c>
      <c r="AH30" s="87">
        <f t="shared" si="12"/>
        <v>0</v>
      </c>
      <c r="AI30" s="43">
        <f t="shared" si="13"/>
        <v>0</v>
      </c>
      <c r="AJ30" s="53">
        <f t="shared" si="14"/>
        <v>22.299999999999983</v>
      </c>
      <c r="AK30" s="53">
        <f t="shared" si="15"/>
        <v>1</v>
      </c>
      <c r="AL30" s="53">
        <f t="shared" si="16"/>
        <v>0</v>
      </c>
      <c r="AM30" s="88">
        <f t="shared" si="18"/>
        <v>80</v>
      </c>
      <c r="AN30" s="88">
        <f t="shared" si="19"/>
        <v>0</v>
      </c>
    </row>
    <row r="31" spans="1:58" ht="24" hidden="1" x14ac:dyDescent="0.25">
      <c r="A31" s="11" t="s">
        <v>26</v>
      </c>
      <c r="B31" s="13" t="s">
        <v>1022</v>
      </c>
      <c r="C31" s="1" t="str">
        <f t="shared" si="1"/>
        <v>AFYONKARAHİSAR</v>
      </c>
      <c r="D31" s="14">
        <v>4</v>
      </c>
      <c r="E31" s="14">
        <v>26</v>
      </c>
      <c r="F31" s="14">
        <v>47</v>
      </c>
      <c r="G31" s="14">
        <v>77</v>
      </c>
      <c r="H31" s="15">
        <v>8</v>
      </c>
      <c r="I31" s="15">
        <v>38</v>
      </c>
      <c r="J31" s="15">
        <v>42</v>
      </c>
      <c r="K31" s="15">
        <v>88</v>
      </c>
      <c r="L31" s="49">
        <v>16</v>
      </c>
      <c r="M31" s="6">
        <v>7</v>
      </c>
      <c r="N31" s="16">
        <f t="shared" si="2"/>
        <v>11</v>
      </c>
      <c r="O31" s="17">
        <f t="shared" si="3"/>
        <v>0.14285714285714285</v>
      </c>
      <c r="P31" s="10">
        <v>91</v>
      </c>
      <c r="Q31" s="10">
        <v>112</v>
      </c>
      <c r="R31" s="10">
        <v>90</v>
      </c>
      <c r="S31" s="10">
        <v>119</v>
      </c>
      <c r="T31" s="10">
        <v>202</v>
      </c>
      <c r="U31" s="10">
        <v>293</v>
      </c>
      <c r="V31" s="18">
        <f t="shared" si="4"/>
        <v>8.7912087912087919E-2</v>
      </c>
      <c r="W31" s="18">
        <f t="shared" si="5"/>
        <v>0.3392857142857143</v>
      </c>
      <c r="X31" s="18">
        <f t="shared" si="17"/>
        <v>0.56666666666666665</v>
      </c>
      <c r="Y31" s="18">
        <f t="shared" si="6"/>
        <v>0.4405940594059406</v>
      </c>
      <c r="Z31" s="18">
        <f t="shared" si="7"/>
        <v>0.33105802047781568</v>
      </c>
      <c r="AA31" s="47">
        <f t="shared" si="8"/>
        <v>113</v>
      </c>
      <c r="AB31" s="6">
        <f t="shared" si="9"/>
        <v>39</v>
      </c>
      <c r="AC31" s="40">
        <v>88</v>
      </c>
      <c r="AD31" s="40">
        <f t="shared" si="10"/>
        <v>0</v>
      </c>
      <c r="AE31" s="41">
        <f t="shared" si="11"/>
        <v>1</v>
      </c>
      <c r="AF31" s="4">
        <v>6</v>
      </c>
      <c r="AG31" s="4">
        <v>6</v>
      </c>
      <c r="AH31" s="87">
        <f t="shared" si="12"/>
        <v>0</v>
      </c>
      <c r="AI31" s="43">
        <f t="shared" si="13"/>
        <v>0</v>
      </c>
      <c r="AJ31" s="53">
        <f t="shared" si="14"/>
        <v>52.399999999999977</v>
      </c>
      <c r="AK31" s="53">
        <f t="shared" si="15"/>
        <v>2</v>
      </c>
      <c r="AL31" s="53">
        <f t="shared" si="16"/>
        <v>0</v>
      </c>
      <c r="AM31" s="88">
        <f t="shared" si="18"/>
        <v>160</v>
      </c>
      <c r="AN31" s="88">
        <f t="shared" si="19"/>
        <v>0</v>
      </c>
    </row>
    <row r="32" spans="1:58" ht="24" hidden="1" x14ac:dyDescent="0.25">
      <c r="A32" s="11" t="s">
        <v>26</v>
      </c>
      <c r="B32" s="13" t="s">
        <v>28</v>
      </c>
      <c r="C32" s="1" t="str">
        <f t="shared" si="1"/>
        <v>AFYONKARAHİSAR</v>
      </c>
      <c r="D32" s="14">
        <v>22</v>
      </c>
      <c r="E32" s="14">
        <v>210</v>
      </c>
      <c r="F32" s="14">
        <v>325</v>
      </c>
      <c r="G32" s="14">
        <v>557</v>
      </c>
      <c r="H32" s="15">
        <v>28</v>
      </c>
      <c r="I32" s="15">
        <v>138</v>
      </c>
      <c r="J32" s="15">
        <v>376</v>
      </c>
      <c r="K32" s="15">
        <v>542</v>
      </c>
      <c r="L32" s="49">
        <v>44</v>
      </c>
      <c r="M32" s="6">
        <v>68</v>
      </c>
      <c r="N32" s="16">
        <f t="shared" si="2"/>
        <v>-15</v>
      </c>
      <c r="O32" s="17">
        <f t="shared" si="3"/>
        <v>-2.6929982046678635E-2</v>
      </c>
      <c r="P32" s="10">
        <v>517</v>
      </c>
      <c r="Q32" s="10">
        <v>601</v>
      </c>
      <c r="R32" s="10">
        <v>546</v>
      </c>
      <c r="S32" s="10">
        <v>687</v>
      </c>
      <c r="T32" s="10">
        <v>1147</v>
      </c>
      <c r="U32" s="10">
        <v>1664</v>
      </c>
      <c r="V32" s="18">
        <f t="shared" si="4"/>
        <v>5.4158607350096713E-2</v>
      </c>
      <c r="W32" s="18">
        <f t="shared" si="5"/>
        <v>0.22961730449251247</v>
      </c>
      <c r="X32" s="18">
        <f t="shared" si="17"/>
        <v>0.64468864468864473</v>
      </c>
      <c r="Y32" s="18">
        <f t="shared" si="6"/>
        <v>0.42720139494333043</v>
      </c>
      <c r="Z32" s="18">
        <f t="shared" si="7"/>
        <v>0.31129807692307693</v>
      </c>
      <c r="AA32" s="47">
        <f t="shared" si="8"/>
        <v>657</v>
      </c>
      <c r="AB32" s="6">
        <f t="shared" si="9"/>
        <v>194</v>
      </c>
      <c r="AC32" s="40">
        <v>507</v>
      </c>
      <c r="AD32" s="40">
        <f t="shared" si="10"/>
        <v>35</v>
      </c>
      <c r="AE32" s="41">
        <f t="shared" si="11"/>
        <v>0.93542435424354242</v>
      </c>
      <c r="AF32" s="4">
        <v>32</v>
      </c>
      <c r="AG32" s="4">
        <v>32</v>
      </c>
      <c r="AH32" s="87">
        <f t="shared" si="12"/>
        <v>0</v>
      </c>
      <c r="AI32" s="43">
        <f t="shared" si="13"/>
        <v>0</v>
      </c>
      <c r="AJ32" s="53">
        <f t="shared" si="14"/>
        <v>312.89999999999998</v>
      </c>
      <c r="AK32" s="53">
        <f t="shared" si="15"/>
        <v>15</v>
      </c>
      <c r="AL32" s="53">
        <f t="shared" si="16"/>
        <v>3</v>
      </c>
      <c r="AM32" s="88">
        <f t="shared" si="18"/>
        <v>1200</v>
      </c>
      <c r="AN32" s="88">
        <f t="shared" si="19"/>
        <v>3600</v>
      </c>
    </row>
    <row r="33" spans="1:40" ht="15" hidden="1" customHeight="1" x14ac:dyDescent="0.25">
      <c r="A33" s="11" t="s">
        <v>26</v>
      </c>
      <c r="B33" s="13" t="s">
        <v>29</v>
      </c>
      <c r="C33" s="1" t="str">
        <f t="shared" si="1"/>
        <v>AFYONKARAHİSAR</v>
      </c>
      <c r="D33" s="14">
        <v>31</v>
      </c>
      <c r="E33" s="14">
        <v>151</v>
      </c>
      <c r="F33" s="14">
        <v>243</v>
      </c>
      <c r="G33" s="14">
        <v>425</v>
      </c>
      <c r="H33" s="15">
        <v>16</v>
      </c>
      <c r="I33" s="15">
        <v>116</v>
      </c>
      <c r="J33" s="15">
        <v>254</v>
      </c>
      <c r="K33" s="15">
        <v>386</v>
      </c>
      <c r="L33" s="49">
        <v>23</v>
      </c>
      <c r="M33" s="6">
        <v>74</v>
      </c>
      <c r="N33" s="16">
        <f t="shared" si="2"/>
        <v>-39</v>
      </c>
      <c r="O33" s="17">
        <f t="shared" si="3"/>
        <v>-9.1764705882352943E-2</v>
      </c>
      <c r="P33" s="10">
        <v>347</v>
      </c>
      <c r="Q33" s="10">
        <v>476</v>
      </c>
      <c r="R33" s="10">
        <v>287</v>
      </c>
      <c r="S33" s="10">
        <v>418</v>
      </c>
      <c r="T33" s="10">
        <v>763</v>
      </c>
      <c r="U33" s="10">
        <v>1110</v>
      </c>
      <c r="V33" s="18">
        <f t="shared" si="4"/>
        <v>4.6109510086455328E-2</v>
      </c>
      <c r="W33" s="18">
        <f t="shared" si="5"/>
        <v>0.24369747899159663</v>
      </c>
      <c r="X33" s="18">
        <f t="shared" si="17"/>
        <v>0.70731707317073167</v>
      </c>
      <c r="Y33" s="18">
        <f t="shared" si="6"/>
        <v>0.418086500655308</v>
      </c>
      <c r="Z33" s="18">
        <f t="shared" si="7"/>
        <v>0.30180180180180183</v>
      </c>
      <c r="AA33" s="47">
        <f t="shared" si="8"/>
        <v>444</v>
      </c>
      <c r="AB33" s="6">
        <f t="shared" si="9"/>
        <v>84</v>
      </c>
      <c r="AC33" s="40">
        <v>386</v>
      </c>
      <c r="AD33" s="40">
        <f t="shared" si="10"/>
        <v>0</v>
      </c>
      <c r="AE33" s="41">
        <f t="shared" si="11"/>
        <v>1</v>
      </c>
      <c r="AF33" s="4">
        <v>25</v>
      </c>
      <c r="AG33" s="4">
        <v>25</v>
      </c>
      <c r="AH33" s="87">
        <f t="shared" si="12"/>
        <v>0</v>
      </c>
      <c r="AI33" s="43">
        <f t="shared" si="13"/>
        <v>0</v>
      </c>
      <c r="AJ33" s="53">
        <f t="shared" si="14"/>
        <v>215.10000000000002</v>
      </c>
      <c r="AK33" s="53">
        <f t="shared" si="15"/>
        <v>10</v>
      </c>
      <c r="AL33" s="53">
        <f t="shared" si="16"/>
        <v>2</v>
      </c>
      <c r="AM33" s="88">
        <f t="shared" si="18"/>
        <v>800</v>
      </c>
      <c r="AN33" s="88">
        <f t="shared" si="19"/>
        <v>2400</v>
      </c>
    </row>
    <row r="34" spans="1:40" ht="24" hidden="1" x14ac:dyDescent="0.25">
      <c r="A34" s="11" t="s">
        <v>26</v>
      </c>
      <c r="B34" s="13" t="s">
        <v>30</v>
      </c>
      <c r="C34" s="1" t="str">
        <f t="shared" si="1"/>
        <v>AFYONKARAHİSAR</v>
      </c>
      <c r="D34" s="14">
        <v>6</v>
      </c>
      <c r="E34" s="14">
        <v>66</v>
      </c>
      <c r="F34" s="14">
        <v>62</v>
      </c>
      <c r="G34" s="14">
        <v>134</v>
      </c>
      <c r="H34" s="15">
        <v>4</v>
      </c>
      <c r="I34" s="15">
        <v>65</v>
      </c>
      <c r="J34" s="15">
        <v>115</v>
      </c>
      <c r="K34" s="15">
        <v>184</v>
      </c>
      <c r="L34" s="49">
        <v>31</v>
      </c>
      <c r="M34" s="6">
        <v>12</v>
      </c>
      <c r="N34" s="16">
        <f t="shared" si="2"/>
        <v>50</v>
      </c>
      <c r="O34" s="17">
        <f t="shared" si="3"/>
        <v>0.37313432835820898</v>
      </c>
      <c r="P34" s="10">
        <v>218</v>
      </c>
      <c r="Q34" s="10">
        <v>285</v>
      </c>
      <c r="R34" s="10">
        <v>231</v>
      </c>
      <c r="S34" s="10">
        <v>303</v>
      </c>
      <c r="T34" s="10">
        <v>516</v>
      </c>
      <c r="U34" s="10">
        <v>734</v>
      </c>
      <c r="V34" s="18">
        <f t="shared" si="4"/>
        <v>1.834862385321101E-2</v>
      </c>
      <c r="W34" s="18">
        <f t="shared" si="5"/>
        <v>0.22807017543859648</v>
      </c>
      <c r="X34" s="18">
        <f t="shared" si="17"/>
        <v>0.58008658008658009</v>
      </c>
      <c r="Y34" s="18">
        <f t="shared" si="6"/>
        <v>0.38565891472868219</v>
      </c>
      <c r="Z34" s="18">
        <f t="shared" si="7"/>
        <v>0.27656675749318799</v>
      </c>
      <c r="AA34" s="47">
        <f t="shared" si="8"/>
        <v>317</v>
      </c>
      <c r="AB34" s="6">
        <f t="shared" si="9"/>
        <v>97</v>
      </c>
      <c r="AC34" s="40">
        <v>184</v>
      </c>
      <c r="AD34" s="40">
        <f t="shared" si="10"/>
        <v>0</v>
      </c>
      <c r="AE34" s="41">
        <f t="shared" si="11"/>
        <v>1</v>
      </c>
      <c r="AF34" s="4">
        <v>10</v>
      </c>
      <c r="AG34" s="4">
        <v>10</v>
      </c>
      <c r="AH34" s="87">
        <f t="shared" si="12"/>
        <v>0</v>
      </c>
      <c r="AI34" s="43">
        <f t="shared" si="13"/>
        <v>0</v>
      </c>
      <c r="AJ34" s="53">
        <f t="shared" si="14"/>
        <v>162.19999999999999</v>
      </c>
      <c r="AK34" s="53">
        <f t="shared" si="15"/>
        <v>8</v>
      </c>
      <c r="AL34" s="53">
        <f t="shared" si="16"/>
        <v>1</v>
      </c>
      <c r="AM34" s="88">
        <f t="shared" si="18"/>
        <v>640</v>
      </c>
      <c r="AN34" s="88">
        <f t="shared" si="19"/>
        <v>1200</v>
      </c>
    </row>
    <row r="35" spans="1:40" ht="24" hidden="1" x14ac:dyDescent="0.25">
      <c r="A35" s="11" t="s">
        <v>26</v>
      </c>
      <c r="B35" s="13" t="s">
        <v>31</v>
      </c>
      <c r="C35" s="1" t="str">
        <f t="shared" si="1"/>
        <v>AFYONKARAHİSAR</v>
      </c>
      <c r="D35" s="14">
        <v>15</v>
      </c>
      <c r="E35" s="14">
        <v>36</v>
      </c>
      <c r="F35" s="14">
        <v>92</v>
      </c>
      <c r="G35" s="14">
        <v>143</v>
      </c>
      <c r="H35" s="15">
        <v>8</v>
      </c>
      <c r="I35" s="15">
        <v>37</v>
      </c>
      <c r="J35" s="15">
        <v>108</v>
      </c>
      <c r="K35" s="15">
        <v>153</v>
      </c>
      <c r="L35" s="49">
        <v>1</v>
      </c>
      <c r="M35" s="6">
        <v>28</v>
      </c>
      <c r="N35" s="16">
        <f t="shared" si="2"/>
        <v>10</v>
      </c>
      <c r="O35" s="17">
        <f t="shared" si="3"/>
        <v>6.9930069930069935E-2</v>
      </c>
      <c r="P35" s="10">
        <v>125</v>
      </c>
      <c r="Q35" s="10">
        <v>141</v>
      </c>
      <c r="R35" s="10">
        <v>99</v>
      </c>
      <c r="S35" s="10">
        <v>129</v>
      </c>
      <c r="T35" s="10">
        <v>240</v>
      </c>
      <c r="U35" s="10">
        <v>365</v>
      </c>
      <c r="V35" s="18">
        <f t="shared" si="4"/>
        <v>6.4000000000000001E-2</v>
      </c>
      <c r="W35" s="18">
        <f t="shared" si="5"/>
        <v>0.26241134751773049</v>
      </c>
      <c r="X35" s="18">
        <f t="shared" si="17"/>
        <v>0.81818181818181823</v>
      </c>
      <c r="Y35" s="18">
        <f t="shared" si="6"/>
        <v>0.49166666666666664</v>
      </c>
      <c r="Z35" s="18">
        <f t="shared" si="7"/>
        <v>0.34520547945205482</v>
      </c>
      <c r="AA35" s="47">
        <f t="shared" si="8"/>
        <v>122</v>
      </c>
      <c r="AB35" s="6">
        <f t="shared" si="9"/>
        <v>18</v>
      </c>
      <c r="AC35" s="40">
        <v>153</v>
      </c>
      <c r="AD35" s="40">
        <f t="shared" si="10"/>
        <v>0</v>
      </c>
      <c r="AE35" s="41">
        <f t="shared" si="11"/>
        <v>1</v>
      </c>
      <c r="AF35" s="4">
        <v>8</v>
      </c>
      <c r="AG35" s="4">
        <v>11</v>
      </c>
      <c r="AH35" s="87">
        <f t="shared" si="12"/>
        <v>0.375</v>
      </c>
      <c r="AI35" s="43">
        <f t="shared" si="13"/>
        <v>0.54545454545454541</v>
      </c>
      <c r="AJ35" s="53">
        <f t="shared" si="14"/>
        <v>50</v>
      </c>
      <c r="AK35" s="53">
        <f t="shared" si="15"/>
        <v>2</v>
      </c>
      <c r="AL35" s="53">
        <f t="shared" si="16"/>
        <v>0</v>
      </c>
      <c r="AM35" s="88">
        <f t="shared" si="18"/>
        <v>160</v>
      </c>
      <c r="AN35" s="88">
        <f t="shared" si="19"/>
        <v>0</v>
      </c>
    </row>
    <row r="36" spans="1:40" ht="15" hidden="1" customHeight="1" x14ac:dyDescent="0.25">
      <c r="A36" s="11" t="s">
        <v>26</v>
      </c>
      <c r="B36" s="13" t="s">
        <v>32</v>
      </c>
      <c r="C36" s="1" t="str">
        <f t="shared" si="1"/>
        <v>AFYONKARAHİSAR</v>
      </c>
      <c r="D36" s="14">
        <v>53</v>
      </c>
      <c r="E36" s="14">
        <v>239</v>
      </c>
      <c r="F36" s="14">
        <v>356</v>
      </c>
      <c r="G36" s="14">
        <v>648</v>
      </c>
      <c r="H36" s="15">
        <v>49</v>
      </c>
      <c r="I36" s="15">
        <v>239</v>
      </c>
      <c r="J36" s="15">
        <v>389</v>
      </c>
      <c r="K36" s="15">
        <v>677</v>
      </c>
      <c r="L36" s="49">
        <v>60</v>
      </c>
      <c r="M36" s="6">
        <v>98</v>
      </c>
      <c r="N36" s="16">
        <f t="shared" si="2"/>
        <v>29</v>
      </c>
      <c r="O36" s="17">
        <f t="shared" si="3"/>
        <v>4.4753086419753084E-2</v>
      </c>
      <c r="P36" s="10">
        <v>525</v>
      </c>
      <c r="Q36" s="10">
        <v>657</v>
      </c>
      <c r="R36" s="10">
        <v>488</v>
      </c>
      <c r="S36" s="10">
        <v>647</v>
      </c>
      <c r="T36" s="10">
        <v>1145</v>
      </c>
      <c r="U36" s="10">
        <v>1670</v>
      </c>
      <c r="V36" s="18">
        <f t="shared" si="4"/>
        <v>9.3333333333333338E-2</v>
      </c>
      <c r="W36" s="18">
        <f t="shared" si="5"/>
        <v>0.36377473363774732</v>
      </c>
      <c r="X36" s="18">
        <f t="shared" si="17"/>
        <v>0.71926229508196726</v>
      </c>
      <c r="Y36" s="18">
        <f t="shared" si="6"/>
        <v>0.51528384279475981</v>
      </c>
      <c r="Z36" s="18">
        <f t="shared" si="7"/>
        <v>0.38263473053892216</v>
      </c>
      <c r="AA36" s="47">
        <f t="shared" si="8"/>
        <v>555</v>
      </c>
      <c r="AB36" s="6">
        <f t="shared" si="9"/>
        <v>137</v>
      </c>
      <c r="AC36" s="40">
        <v>677</v>
      </c>
      <c r="AD36" s="40">
        <f t="shared" si="10"/>
        <v>0</v>
      </c>
      <c r="AE36" s="41">
        <f t="shared" si="11"/>
        <v>1</v>
      </c>
      <c r="AF36" s="4">
        <v>41</v>
      </c>
      <c r="AG36" s="4">
        <v>42</v>
      </c>
      <c r="AH36" s="87">
        <f t="shared" si="12"/>
        <v>2.4390243902439025E-2</v>
      </c>
      <c r="AI36" s="43">
        <f t="shared" si="13"/>
        <v>4.7619047619047616E-2</v>
      </c>
      <c r="AJ36" s="53">
        <f t="shared" si="14"/>
        <v>211.5</v>
      </c>
      <c r="AK36" s="53">
        <f t="shared" si="15"/>
        <v>10</v>
      </c>
      <c r="AL36" s="53">
        <f t="shared" si="16"/>
        <v>2</v>
      </c>
      <c r="AM36" s="88">
        <f t="shared" si="18"/>
        <v>800</v>
      </c>
      <c r="AN36" s="88">
        <f t="shared" si="19"/>
        <v>2400</v>
      </c>
    </row>
    <row r="37" spans="1:40" ht="24" hidden="1" x14ac:dyDescent="0.25">
      <c r="A37" s="11" t="s">
        <v>26</v>
      </c>
      <c r="B37" s="13" t="s">
        <v>33</v>
      </c>
      <c r="C37" s="1" t="str">
        <f t="shared" si="1"/>
        <v>AFYONKARAHİSAR</v>
      </c>
      <c r="D37" s="14">
        <v>52</v>
      </c>
      <c r="E37" s="14">
        <v>166</v>
      </c>
      <c r="F37" s="14">
        <v>224</v>
      </c>
      <c r="G37" s="14">
        <v>442</v>
      </c>
      <c r="H37" s="15">
        <v>41</v>
      </c>
      <c r="I37" s="15">
        <v>159</v>
      </c>
      <c r="J37" s="15">
        <v>253</v>
      </c>
      <c r="K37" s="15">
        <v>453</v>
      </c>
      <c r="L37" s="49">
        <v>21</v>
      </c>
      <c r="M37" s="6">
        <v>55</v>
      </c>
      <c r="N37" s="16">
        <f t="shared" si="2"/>
        <v>11</v>
      </c>
      <c r="O37" s="17">
        <f t="shared" si="3"/>
        <v>2.4886877828054297E-2</v>
      </c>
      <c r="P37" s="10">
        <v>309</v>
      </c>
      <c r="Q37" s="10">
        <v>442</v>
      </c>
      <c r="R37" s="10">
        <v>337</v>
      </c>
      <c r="S37" s="10">
        <v>467</v>
      </c>
      <c r="T37" s="10">
        <v>779</v>
      </c>
      <c r="U37" s="10">
        <v>1088</v>
      </c>
      <c r="V37" s="18">
        <f t="shared" si="4"/>
        <v>0.13268608414239483</v>
      </c>
      <c r="W37" s="18">
        <f t="shared" si="5"/>
        <v>0.35972850678733032</v>
      </c>
      <c r="X37" s="18">
        <f t="shared" si="17"/>
        <v>0.64985163204747776</v>
      </c>
      <c r="Y37" s="18">
        <f t="shared" si="6"/>
        <v>0.48523748395378691</v>
      </c>
      <c r="Z37" s="18">
        <f t="shared" si="7"/>
        <v>0.38511029411764708</v>
      </c>
      <c r="AA37" s="47">
        <f t="shared" si="8"/>
        <v>401</v>
      </c>
      <c r="AB37" s="6">
        <f t="shared" si="9"/>
        <v>118</v>
      </c>
      <c r="AC37" s="40">
        <v>453</v>
      </c>
      <c r="AD37" s="40">
        <f t="shared" si="10"/>
        <v>0</v>
      </c>
      <c r="AE37" s="41">
        <f t="shared" si="11"/>
        <v>1</v>
      </c>
      <c r="AF37" s="4">
        <v>32</v>
      </c>
      <c r="AG37" s="4">
        <v>30</v>
      </c>
      <c r="AH37" s="87">
        <f t="shared" si="12"/>
        <v>0</v>
      </c>
      <c r="AI37" s="43">
        <f t="shared" si="13"/>
        <v>0</v>
      </c>
      <c r="AJ37" s="53">
        <f t="shared" si="14"/>
        <v>167.29999999999995</v>
      </c>
      <c r="AK37" s="53">
        <f t="shared" si="15"/>
        <v>8</v>
      </c>
      <c r="AL37" s="53">
        <f t="shared" si="16"/>
        <v>1</v>
      </c>
      <c r="AM37" s="88">
        <f t="shared" si="18"/>
        <v>640</v>
      </c>
      <c r="AN37" s="88">
        <f t="shared" si="19"/>
        <v>1200</v>
      </c>
    </row>
    <row r="38" spans="1:40" ht="24" hidden="1" x14ac:dyDescent="0.25">
      <c r="A38" s="11" t="s">
        <v>26</v>
      </c>
      <c r="B38" s="13" t="s">
        <v>34</v>
      </c>
      <c r="C38" s="1" t="str">
        <f t="shared" si="1"/>
        <v>AFYONKARAHİSAR</v>
      </c>
      <c r="D38" s="14">
        <v>0</v>
      </c>
      <c r="E38" s="14">
        <v>38</v>
      </c>
      <c r="F38" s="14">
        <v>49</v>
      </c>
      <c r="G38" s="14">
        <v>87</v>
      </c>
      <c r="H38" s="15">
        <v>4</v>
      </c>
      <c r="I38" s="15">
        <v>28</v>
      </c>
      <c r="J38" s="15">
        <v>65</v>
      </c>
      <c r="K38" s="15">
        <v>97</v>
      </c>
      <c r="L38" s="49">
        <v>7</v>
      </c>
      <c r="M38" s="6">
        <v>16</v>
      </c>
      <c r="N38" s="16">
        <f t="shared" ref="N38:N69" si="21">K38-G38</f>
        <v>10</v>
      </c>
      <c r="O38" s="17">
        <f t="shared" ref="O38:O69" si="22">(K38-G38)/G38</f>
        <v>0.11494252873563218</v>
      </c>
      <c r="P38" s="10">
        <v>72</v>
      </c>
      <c r="Q38" s="10">
        <v>98</v>
      </c>
      <c r="R38" s="10">
        <v>70</v>
      </c>
      <c r="S38" s="10">
        <v>88</v>
      </c>
      <c r="T38" s="10">
        <v>168</v>
      </c>
      <c r="U38" s="10">
        <v>240</v>
      </c>
      <c r="V38" s="18">
        <f t="shared" si="4"/>
        <v>5.5555555555555552E-2</v>
      </c>
      <c r="W38" s="18">
        <f t="shared" si="5"/>
        <v>0.2857142857142857</v>
      </c>
      <c r="X38" s="18">
        <f t="shared" si="17"/>
        <v>0.8</v>
      </c>
      <c r="Y38" s="18">
        <f t="shared" si="6"/>
        <v>0.5</v>
      </c>
      <c r="Z38" s="18">
        <f t="shared" si="7"/>
        <v>0.36666666666666664</v>
      </c>
      <c r="AA38" s="47">
        <f t="shared" si="8"/>
        <v>84</v>
      </c>
      <c r="AB38" s="6">
        <f t="shared" si="9"/>
        <v>14</v>
      </c>
      <c r="AC38" s="40">
        <v>97</v>
      </c>
      <c r="AD38" s="40">
        <f t="shared" si="10"/>
        <v>0</v>
      </c>
      <c r="AE38" s="41">
        <f t="shared" si="11"/>
        <v>1</v>
      </c>
      <c r="AF38" s="4">
        <v>7</v>
      </c>
      <c r="AG38" s="4">
        <v>7</v>
      </c>
      <c r="AH38" s="87">
        <f t="shared" si="12"/>
        <v>0</v>
      </c>
      <c r="AI38" s="43">
        <f t="shared" si="13"/>
        <v>0</v>
      </c>
      <c r="AJ38" s="53">
        <f t="shared" si="14"/>
        <v>33.599999999999994</v>
      </c>
      <c r="AK38" s="53">
        <f t="shared" si="15"/>
        <v>1</v>
      </c>
      <c r="AL38" s="53">
        <f t="shared" si="16"/>
        <v>0</v>
      </c>
      <c r="AM38" s="88">
        <f t="shared" si="18"/>
        <v>80</v>
      </c>
      <c r="AN38" s="88">
        <f t="shared" si="19"/>
        <v>0</v>
      </c>
    </row>
    <row r="39" spans="1:40" ht="24" hidden="1" x14ac:dyDescent="0.25">
      <c r="A39" s="11" t="s">
        <v>26</v>
      </c>
      <c r="B39" s="13" t="s">
        <v>35</v>
      </c>
      <c r="C39" s="1" t="str">
        <f t="shared" si="1"/>
        <v>AFYONKARAHİSAR</v>
      </c>
      <c r="D39" s="14">
        <v>19</v>
      </c>
      <c r="E39" s="14">
        <v>64</v>
      </c>
      <c r="F39" s="14">
        <v>52</v>
      </c>
      <c r="G39" s="14">
        <v>135</v>
      </c>
      <c r="H39" s="15">
        <v>12</v>
      </c>
      <c r="I39" s="15">
        <v>77</v>
      </c>
      <c r="J39" s="15">
        <v>53</v>
      </c>
      <c r="K39" s="15">
        <v>142</v>
      </c>
      <c r="L39" s="49">
        <v>11</v>
      </c>
      <c r="M39" s="6">
        <v>6</v>
      </c>
      <c r="N39" s="16">
        <f t="shared" si="21"/>
        <v>7</v>
      </c>
      <c r="O39" s="17">
        <f t="shared" si="22"/>
        <v>5.185185185185185E-2</v>
      </c>
      <c r="P39" s="10">
        <v>97</v>
      </c>
      <c r="Q39" s="10">
        <v>136</v>
      </c>
      <c r="R39" s="10">
        <v>81</v>
      </c>
      <c r="S39" s="10">
        <v>113</v>
      </c>
      <c r="T39" s="10">
        <v>217</v>
      </c>
      <c r="U39" s="10">
        <v>314</v>
      </c>
      <c r="V39" s="18">
        <f t="shared" si="4"/>
        <v>0.12371134020618557</v>
      </c>
      <c r="W39" s="18">
        <f t="shared" si="5"/>
        <v>0.56617647058823528</v>
      </c>
      <c r="X39" s="18">
        <f t="shared" si="17"/>
        <v>0.71604938271604934</v>
      </c>
      <c r="Y39" s="18">
        <f t="shared" si="6"/>
        <v>0.62211981566820274</v>
      </c>
      <c r="Z39" s="18">
        <f t="shared" si="7"/>
        <v>0.46815286624203822</v>
      </c>
      <c r="AA39" s="47">
        <f t="shared" si="8"/>
        <v>82</v>
      </c>
      <c r="AB39" s="6">
        <f t="shared" si="9"/>
        <v>23</v>
      </c>
      <c r="AC39" s="40">
        <v>142</v>
      </c>
      <c r="AD39" s="40">
        <f t="shared" si="10"/>
        <v>0</v>
      </c>
      <c r="AE39" s="41">
        <f t="shared" si="11"/>
        <v>1</v>
      </c>
      <c r="AF39" s="4">
        <v>9</v>
      </c>
      <c r="AG39" s="4">
        <v>10</v>
      </c>
      <c r="AH39" s="87">
        <f t="shared" si="12"/>
        <v>0.1111111111111111</v>
      </c>
      <c r="AI39" s="43">
        <f t="shared" si="13"/>
        <v>0.2</v>
      </c>
      <c r="AJ39" s="53">
        <f t="shared" si="14"/>
        <v>16.899999999999977</v>
      </c>
      <c r="AK39" s="53">
        <f t="shared" si="15"/>
        <v>0</v>
      </c>
      <c r="AL39" s="53">
        <f t="shared" si="16"/>
        <v>0</v>
      </c>
      <c r="AM39" s="88">
        <f t="shared" si="18"/>
        <v>0</v>
      </c>
      <c r="AN39" s="88">
        <f t="shared" si="19"/>
        <v>0</v>
      </c>
    </row>
    <row r="40" spans="1:40" ht="24" hidden="1" x14ac:dyDescent="0.25">
      <c r="A40" s="11" t="s">
        <v>26</v>
      </c>
      <c r="B40" s="13" t="s">
        <v>36</v>
      </c>
      <c r="C40" s="1" t="str">
        <f t="shared" si="1"/>
        <v>AFYONKARAHİSAR</v>
      </c>
      <c r="D40" s="14">
        <v>12</v>
      </c>
      <c r="E40" s="14">
        <v>166</v>
      </c>
      <c r="F40" s="14">
        <v>195</v>
      </c>
      <c r="G40" s="14">
        <v>373</v>
      </c>
      <c r="H40" s="15">
        <v>23</v>
      </c>
      <c r="I40" s="15">
        <v>123</v>
      </c>
      <c r="J40" s="15">
        <v>234</v>
      </c>
      <c r="K40" s="15">
        <v>380</v>
      </c>
      <c r="L40" s="49">
        <v>35</v>
      </c>
      <c r="M40" s="6">
        <v>36</v>
      </c>
      <c r="N40" s="16">
        <f t="shared" si="21"/>
        <v>7</v>
      </c>
      <c r="O40" s="17">
        <f t="shared" si="22"/>
        <v>1.876675603217158E-2</v>
      </c>
      <c r="P40" s="10">
        <v>337</v>
      </c>
      <c r="Q40" s="10">
        <v>482</v>
      </c>
      <c r="R40" s="10">
        <v>360</v>
      </c>
      <c r="S40" s="10">
        <v>479</v>
      </c>
      <c r="T40" s="10">
        <v>842</v>
      </c>
      <c r="U40" s="10">
        <v>1179</v>
      </c>
      <c r="V40" s="18">
        <f t="shared" si="4"/>
        <v>6.8249258160237386E-2</v>
      </c>
      <c r="W40" s="18">
        <f t="shared" si="5"/>
        <v>0.25518672199170123</v>
      </c>
      <c r="X40" s="18">
        <f t="shared" si="17"/>
        <v>0.64722222222222225</v>
      </c>
      <c r="Y40" s="18">
        <f t="shared" si="6"/>
        <v>0.42280285035629456</v>
      </c>
      <c r="Z40" s="18">
        <f t="shared" si="7"/>
        <v>0.32145886344359625</v>
      </c>
      <c r="AA40" s="47">
        <f t="shared" si="8"/>
        <v>486</v>
      </c>
      <c r="AB40" s="6">
        <f t="shared" si="9"/>
        <v>127</v>
      </c>
      <c r="AC40" s="40">
        <v>380</v>
      </c>
      <c r="AD40" s="40">
        <f t="shared" si="10"/>
        <v>0</v>
      </c>
      <c r="AE40" s="41">
        <f t="shared" si="11"/>
        <v>1</v>
      </c>
      <c r="AF40" s="4">
        <v>19</v>
      </c>
      <c r="AG40" s="4">
        <v>27</v>
      </c>
      <c r="AH40" s="87">
        <f t="shared" si="12"/>
        <v>0.42105263157894735</v>
      </c>
      <c r="AI40" s="43">
        <f t="shared" si="13"/>
        <v>0.59259259259259256</v>
      </c>
      <c r="AJ40" s="53">
        <f t="shared" si="14"/>
        <v>233.39999999999998</v>
      </c>
      <c r="AK40" s="53">
        <f t="shared" si="15"/>
        <v>11</v>
      </c>
      <c r="AL40" s="53">
        <f t="shared" si="16"/>
        <v>2</v>
      </c>
      <c r="AM40" s="88">
        <f t="shared" si="18"/>
        <v>880</v>
      </c>
      <c r="AN40" s="88">
        <f t="shared" si="19"/>
        <v>2400</v>
      </c>
    </row>
    <row r="41" spans="1:40" ht="24" hidden="1" x14ac:dyDescent="0.25">
      <c r="A41" s="11" t="s">
        <v>26</v>
      </c>
      <c r="B41" s="13" t="s">
        <v>37</v>
      </c>
      <c r="C41" s="1" t="str">
        <f t="shared" si="1"/>
        <v>AFYONKARAHİSAR</v>
      </c>
      <c r="D41" s="14">
        <v>3</v>
      </c>
      <c r="E41" s="14">
        <v>148</v>
      </c>
      <c r="F41" s="14">
        <v>212</v>
      </c>
      <c r="G41" s="14">
        <v>363</v>
      </c>
      <c r="H41" s="15">
        <v>20</v>
      </c>
      <c r="I41" s="15">
        <v>132</v>
      </c>
      <c r="J41" s="15">
        <v>218</v>
      </c>
      <c r="K41" s="15">
        <v>370</v>
      </c>
      <c r="L41" s="49">
        <v>50</v>
      </c>
      <c r="M41" s="6">
        <v>32</v>
      </c>
      <c r="N41" s="16">
        <f t="shared" si="21"/>
        <v>7</v>
      </c>
      <c r="O41" s="17">
        <f t="shared" si="22"/>
        <v>1.928374655647383E-2</v>
      </c>
      <c r="P41" s="10">
        <v>337</v>
      </c>
      <c r="Q41" s="10">
        <v>465</v>
      </c>
      <c r="R41" s="10">
        <v>338</v>
      </c>
      <c r="S41" s="10">
        <v>440</v>
      </c>
      <c r="T41" s="10">
        <v>803</v>
      </c>
      <c r="U41" s="10">
        <v>1140</v>
      </c>
      <c r="V41" s="18">
        <f t="shared" si="4"/>
        <v>5.9347181008902079E-2</v>
      </c>
      <c r="W41" s="18">
        <f t="shared" si="5"/>
        <v>0.28387096774193549</v>
      </c>
      <c r="X41" s="18">
        <f t="shared" si="17"/>
        <v>0.69822485207100593</v>
      </c>
      <c r="Y41" s="18">
        <f t="shared" si="6"/>
        <v>0.45828144458281445</v>
      </c>
      <c r="Z41" s="18">
        <f t="shared" si="7"/>
        <v>0.34035087719298246</v>
      </c>
      <c r="AA41" s="47">
        <f t="shared" si="8"/>
        <v>435</v>
      </c>
      <c r="AB41" s="6">
        <f t="shared" si="9"/>
        <v>102</v>
      </c>
      <c r="AC41" s="40">
        <v>370</v>
      </c>
      <c r="AD41" s="40">
        <f t="shared" si="10"/>
        <v>0</v>
      </c>
      <c r="AE41" s="41">
        <f t="shared" si="11"/>
        <v>1</v>
      </c>
      <c r="AF41" s="4">
        <v>19</v>
      </c>
      <c r="AG41" s="4">
        <v>25</v>
      </c>
      <c r="AH41" s="87">
        <f t="shared" si="12"/>
        <v>0.31578947368421051</v>
      </c>
      <c r="AI41" s="43">
        <f t="shared" si="13"/>
        <v>0.48</v>
      </c>
      <c r="AJ41" s="53">
        <f t="shared" si="14"/>
        <v>194.09999999999991</v>
      </c>
      <c r="AK41" s="53">
        <f t="shared" si="15"/>
        <v>9</v>
      </c>
      <c r="AL41" s="53">
        <f t="shared" si="16"/>
        <v>1</v>
      </c>
      <c r="AM41" s="88">
        <f t="shared" si="18"/>
        <v>720</v>
      </c>
      <c r="AN41" s="88">
        <f t="shared" si="19"/>
        <v>1200</v>
      </c>
    </row>
    <row r="42" spans="1:40" ht="12.75" hidden="1" customHeight="1" x14ac:dyDescent="0.2">
      <c r="A42" s="11" t="s">
        <v>26</v>
      </c>
      <c r="B42" s="13" t="s">
        <v>38</v>
      </c>
      <c r="C42" s="1" t="str">
        <f t="shared" si="1"/>
        <v>AFYONKARAHİSAR</v>
      </c>
      <c r="D42" s="14">
        <v>0</v>
      </c>
      <c r="E42" s="14">
        <v>0</v>
      </c>
      <c r="F42" s="14">
        <v>14</v>
      </c>
      <c r="G42" s="14">
        <v>14</v>
      </c>
      <c r="H42" s="15">
        <v>0</v>
      </c>
      <c r="I42" s="15">
        <v>12</v>
      </c>
      <c r="J42" s="15">
        <v>17</v>
      </c>
      <c r="K42" s="15">
        <v>29</v>
      </c>
      <c r="L42" s="50"/>
      <c r="M42" s="6">
        <v>4</v>
      </c>
      <c r="N42" s="16">
        <f t="shared" si="21"/>
        <v>15</v>
      </c>
      <c r="O42" s="17">
        <f t="shared" si="22"/>
        <v>1.0714285714285714</v>
      </c>
      <c r="P42" s="10">
        <v>19</v>
      </c>
      <c r="Q42" s="10">
        <v>23</v>
      </c>
      <c r="R42" s="10">
        <v>18</v>
      </c>
      <c r="S42" s="10">
        <v>27</v>
      </c>
      <c r="T42" s="10">
        <v>41</v>
      </c>
      <c r="U42" s="10">
        <v>60</v>
      </c>
      <c r="V42" s="18">
        <f t="shared" si="4"/>
        <v>0</v>
      </c>
      <c r="W42" s="18">
        <f t="shared" si="5"/>
        <v>0.52173913043478259</v>
      </c>
      <c r="X42" s="18">
        <f t="shared" si="17"/>
        <v>0.72222222222222221</v>
      </c>
      <c r="Y42" s="18">
        <f t="shared" si="6"/>
        <v>0.6097560975609756</v>
      </c>
      <c r="Z42" s="18">
        <f t="shared" si="7"/>
        <v>0.41666666666666669</v>
      </c>
      <c r="AA42" s="47">
        <f t="shared" si="8"/>
        <v>16</v>
      </c>
      <c r="AB42" s="6">
        <f t="shared" si="9"/>
        <v>5</v>
      </c>
      <c r="AC42" s="40">
        <v>29</v>
      </c>
      <c r="AD42" s="40">
        <f t="shared" si="10"/>
        <v>0</v>
      </c>
      <c r="AE42" s="41">
        <f t="shared" si="11"/>
        <v>1</v>
      </c>
      <c r="AF42" s="4">
        <v>1</v>
      </c>
      <c r="AG42" s="4">
        <v>2</v>
      </c>
      <c r="AH42" s="87">
        <f t="shared" si="12"/>
        <v>1</v>
      </c>
      <c r="AI42" s="43">
        <f t="shared" si="13"/>
        <v>1</v>
      </c>
      <c r="AJ42" s="53">
        <f t="shared" si="14"/>
        <v>3.6999999999999993</v>
      </c>
      <c r="AK42" s="53">
        <f t="shared" si="15"/>
        <v>0</v>
      </c>
      <c r="AL42" s="53">
        <f t="shared" si="16"/>
        <v>0</v>
      </c>
      <c r="AM42" s="88">
        <f t="shared" si="18"/>
        <v>0</v>
      </c>
      <c r="AN42" s="88">
        <f t="shared" si="19"/>
        <v>0</v>
      </c>
    </row>
    <row r="43" spans="1:40" ht="15" hidden="1" customHeight="1" x14ac:dyDescent="0.25">
      <c r="A43" s="11" t="s">
        <v>26</v>
      </c>
      <c r="B43" s="13" t="s">
        <v>1041</v>
      </c>
      <c r="C43" s="1" t="str">
        <f t="shared" si="1"/>
        <v>AFYONKARAHİSAR</v>
      </c>
      <c r="D43" s="14">
        <v>345</v>
      </c>
      <c r="E43" s="14">
        <v>1369</v>
      </c>
      <c r="F43" s="14">
        <v>2252</v>
      </c>
      <c r="G43" s="14">
        <v>3966</v>
      </c>
      <c r="H43" s="15">
        <v>357</v>
      </c>
      <c r="I43" s="15">
        <v>1153</v>
      </c>
      <c r="J43" s="15">
        <v>2758</v>
      </c>
      <c r="K43" s="15">
        <v>4268</v>
      </c>
      <c r="L43" s="49">
        <v>212</v>
      </c>
      <c r="M43" s="6">
        <v>666</v>
      </c>
      <c r="N43" s="16">
        <f t="shared" si="21"/>
        <v>302</v>
      </c>
      <c r="O43" s="17">
        <f t="shared" si="22"/>
        <v>7.6147251638930907E-2</v>
      </c>
      <c r="P43" s="10">
        <v>3422</v>
      </c>
      <c r="Q43" s="10">
        <v>4454</v>
      </c>
      <c r="R43" s="10">
        <v>3394</v>
      </c>
      <c r="S43" s="10">
        <v>4450</v>
      </c>
      <c r="T43" s="10">
        <v>7848</v>
      </c>
      <c r="U43" s="10">
        <v>11270</v>
      </c>
      <c r="V43" s="18">
        <f t="shared" si="4"/>
        <v>0.10432495616598481</v>
      </c>
      <c r="W43" s="18">
        <f t="shared" si="5"/>
        <v>0.25886843286933092</v>
      </c>
      <c r="X43" s="18">
        <f t="shared" si="17"/>
        <v>0.6788450206246317</v>
      </c>
      <c r="Y43" s="18">
        <f t="shared" si="6"/>
        <v>0.44049439347604485</v>
      </c>
      <c r="Z43" s="18">
        <f t="shared" si="7"/>
        <v>0.33842058562555455</v>
      </c>
      <c r="AA43" s="47">
        <f t="shared" si="8"/>
        <v>4391</v>
      </c>
      <c r="AB43" s="6">
        <f t="shared" si="9"/>
        <v>1090</v>
      </c>
      <c r="AC43" s="40">
        <v>3624</v>
      </c>
      <c r="AD43" s="40">
        <f t="shared" si="10"/>
        <v>644</v>
      </c>
      <c r="AE43" s="41">
        <f t="shared" si="11"/>
        <v>0.84910965323336463</v>
      </c>
      <c r="AF43" s="4">
        <v>139</v>
      </c>
      <c r="AG43" s="4">
        <v>205</v>
      </c>
      <c r="AH43" s="87">
        <f t="shared" si="12"/>
        <v>0.47482014388489208</v>
      </c>
      <c r="AI43" s="43">
        <f t="shared" si="13"/>
        <v>0.64390243902439026</v>
      </c>
      <c r="AJ43" s="53">
        <f t="shared" si="14"/>
        <v>2036.5999999999995</v>
      </c>
      <c r="AK43" s="53">
        <f t="shared" si="15"/>
        <v>101</v>
      </c>
      <c r="AL43" s="53">
        <f t="shared" si="16"/>
        <v>20</v>
      </c>
      <c r="AM43" s="88">
        <f t="shared" si="18"/>
        <v>8080</v>
      </c>
      <c r="AN43" s="88">
        <f t="shared" si="19"/>
        <v>24000</v>
      </c>
    </row>
    <row r="44" spans="1:40" ht="24" hidden="1" x14ac:dyDescent="0.25">
      <c r="A44" s="11" t="s">
        <v>26</v>
      </c>
      <c r="B44" s="13" t="s">
        <v>39</v>
      </c>
      <c r="C44" s="1" t="str">
        <f t="shared" si="1"/>
        <v>AFYONKARAHİSAR</v>
      </c>
      <c r="D44" s="14">
        <v>47</v>
      </c>
      <c r="E44" s="14">
        <v>243</v>
      </c>
      <c r="F44" s="14">
        <v>443</v>
      </c>
      <c r="G44" s="14">
        <v>733</v>
      </c>
      <c r="H44" s="15">
        <v>46</v>
      </c>
      <c r="I44" s="15">
        <v>210</v>
      </c>
      <c r="J44" s="15">
        <v>508</v>
      </c>
      <c r="K44" s="15">
        <v>764</v>
      </c>
      <c r="L44" s="49">
        <v>19</v>
      </c>
      <c r="M44" s="6">
        <v>129</v>
      </c>
      <c r="N44" s="16">
        <f t="shared" si="21"/>
        <v>31</v>
      </c>
      <c r="O44" s="17">
        <f t="shared" si="22"/>
        <v>4.229195088676671E-2</v>
      </c>
      <c r="P44" s="10">
        <v>525</v>
      </c>
      <c r="Q44" s="10">
        <v>797</v>
      </c>
      <c r="R44" s="10">
        <v>575</v>
      </c>
      <c r="S44" s="10">
        <v>773</v>
      </c>
      <c r="T44" s="10">
        <v>1372</v>
      </c>
      <c r="U44" s="10">
        <v>1897</v>
      </c>
      <c r="V44" s="18">
        <f t="shared" si="4"/>
        <v>8.7619047619047624E-2</v>
      </c>
      <c r="W44" s="18">
        <f t="shared" si="5"/>
        <v>0.26348808030112925</v>
      </c>
      <c r="X44" s="18">
        <f t="shared" si="17"/>
        <v>0.69217391304347831</v>
      </c>
      <c r="Y44" s="18">
        <f t="shared" si="6"/>
        <v>0.44314868804664725</v>
      </c>
      <c r="Z44" s="18">
        <f t="shared" si="7"/>
        <v>0.34475487612018979</v>
      </c>
      <c r="AA44" s="47">
        <f t="shared" si="8"/>
        <v>764</v>
      </c>
      <c r="AB44" s="6">
        <f t="shared" si="9"/>
        <v>177</v>
      </c>
      <c r="AC44" s="40">
        <v>670</v>
      </c>
      <c r="AD44" s="40">
        <f t="shared" si="10"/>
        <v>94</v>
      </c>
      <c r="AE44" s="41">
        <f t="shared" si="11"/>
        <v>0.87696335078534027</v>
      </c>
      <c r="AF44" s="4">
        <v>42</v>
      </c>
      <c r="AG44" s="4">
        <v>45</v>
      </c>
      <c r="AH44" s="87">
        <f t="shared" si="12"/>
        <v>7.1428571428571425E-2</v>
      </c>
      <c r="AI44" s="43">
        <f t="shared" si="13"/>
        <v>0.13333333333333333</v>
      </c>
      <c r="AJ44" s="53">
        <f t="shared" si="14"/>
        <v>352.4</v>
      </c>
      <c r="AK44" s="53">
        <f t="shared" si="15"/>
        <v>17</v>
      </c>
      <c r="AL44" s="53">
        <f t="shared" si="16"/>
        <v>3</v>
      </c>
      <c r="AM44" s="88">
        <f t="shared" si="18"/>
        <v>1360</v>
      </c>
      <c r="AN44" s="88">
        <f t="shared" si="19"/>
        <v>3600</v>
      </c>
    </row>
    <row r="45" spans="1:40" ht="24" hidden="1" x14ac:dyDescent="0.25">
      <c r="A45" s="11" t="s">
        <v>26</v>
      </c>
      <c r="B45" s="13" t="s">
        <v>40</v>
      </c>
      <c r="C45" s="1" t="str">
        <f t="shared" si="1"/>
        <v>AFYONKARAHİSAR</v>
      </c>
      <c r="D45" s="14">
        <v>3</v>
      </c>
      <c r="E45" s="14">
        <v>264</v>
      </c>
      <c r="F45" s="14">
        <v>218</v>
      </c>
      <c r="G45" s="14">
        <v>485</v>
      </c>
      <c r="H45" s="15">
        <v>9</v>
      </c>
      <c r="I45" s="15">
        <v>158</v>
      </c>
      <c r="J45" s="15">
        <v>303</v>
      </c>
      <c r="K45" s="15">
        <v>470</v>
      </c>
      <c r="L45" s="49">
        <v>98</v>
      </c>
      <c r="M45" s="6">
        <v>45</v>
      </c>
      <c r="N45" s="16">
        <f t="shared" si="21"/>
        <v>-15</v>
      </c>
      <c r="O45" s="17">
        <f t="shared" si="22"/>
        <v>-3.0927835051546393E-2</v>
      </c>
      <c r="P45" s="10">
        <v>404</v>
      </c>
      <c r="Q45" s="10">
        <v>579</v>
      </c>
      <c r="R45" s="10">
        <v>479</v>
      </c>
      <c r="S45" s="10">
        <v>622</v>
      </c>
      <c r="T45" s="10">
        <v>1058</v>
      </c>
      <c r="U45" s="10">
        <v>1462</v>
      </c>
      <c r="V45" s="18">
        <f t="shared" si="4"/>
        <v>2.2277227722772276E-2</v>
      </c>
      <c r="W45" s="18">
        <f t="shared" si="5"/>
        <v>0.27288428324697755</v>
      </c>
      <c r="X45" s="18">
        <f t="shared" si="17"/>
        <v>0.74321503131524014</v>
      </c>
      <c r="Y45" s="18">
        <f t="shared" si="6"/>
        <v>0.48582230623818523</v>
      </c>
      <c r="Z45" s="18">
        <f t="shared" si="7"/>
        <v>0.35772913816689467</v>
      </c>
      <c r="AA45" s="47">
        <f t="shared" si="8"/>
        <v>544</v>
      </c>
      <c r="AB45" s="6">
        <f t="shared" si="9"/>
        <v>123</v>
      </c>
      <c r="AC45" s="40">
        <v>470</v>
      </c>
      <c r="AD45" s="40">
        <f t="shared" si="10"/>
        <v>0</v>
      </c>
      <c r="AE45" s="41">
        <f t="shared" si="11"/>
        <v>1</v>
      </c>
      <c r="AF45" s="4">
        <v>48</v>
      </c>
      <c r="AG45" s="4">
        <v>32</v>
      </c>
      <c r="AH45" s="87">
        <f t="shared" si="12"/>
        <v>0</v>
      </c>
      <c r="AI45" s="43">
        <f t="shared" si="13"/>
        <v>0</v>
      </c>
      <c r="AJ45" s="53">
        <f t="shared" si="14"/>
        <v>226.59999999999991</v>
      </c>
      <c r="AK45" s="53">
        <f t="shared" si="15"/>
        <v>11</v>
      </c>
      <c r="AL45" s="53">
        <f t="shared" si="16"/>
        <v>2</v>
      </c>
      <c r="AM45" s="88">
        <f t="shared" si="18"/>
        <v>880</v>
      </c>
      <c r="AN45" s="88">
        <f t="shared" si="19"/>
        <v>2400</v>
      </c>
    </row>
    <row r="46" spans="1:40" ht="24" hidden="1" x14ac:dyDescent="0.25">
      <c r="A46" s="11" t="s">
        <v>26</v>
      </c>
      <c r="B46" s="13" t="s">
        <v>41</v>
      </c>
      <c r="C46" s="1" t="str">
        <f t="shared" si="1"/>
        <v>AFYONKARAHİSAR</v>
      </c>
      <c r="D46" s="14">
        <v>5</v>
      </c>
      <c r="E46" s="14">
        <v>55</v>
      </c>
      <c r="F46" s="14">
        <v>112</v>
      </c>
      <c r="G46" s="14">
        <v>172</v>
      </c>
      <c r="H46" s="15">
        <v>12</v>
      </c>
      <c r="I46" s="15">
        <v>46</v>
      </c>
      <c r="J46" s="15">
        <v>95</v>
      </c>
      <c r="K46" s="15">
        <v>153</v>
      </c>
      <c r="L46" s="49">
        <v>12</v>
      </c>
      <c r="M46" s="6">
        <v>21</v>
      </c>
      <c r="N46" s="16">
        <f t="shared" si="21"/>
        <v>-19</v>
      </c>
      <c r="O46" s="17">
        <f t="shared" si="22"/>
        <v>-0.11046511627906977</v>
      </c>
      <c r="P46" s="10">
        <v>122</v>
      </c>
      <c r="Q46" s="10">
        <v>131</v>
      </c>
      <c r="R46" s="10">
        <v>113</v>
      </c>
      <c r="S46" s="10">
        <v>153</v>
      </c>
      <c r="T46" s="10">
        <v>244</v>
      </c>
      <c r="U46" s="10">
        <v>366</v>
      </c>
      <c r="V46" s="18">
        <f t="shared" si="4"/>
        <v>9.8360655737704916E-2</v>
      </c>
      <c r="W46" s="18">
        <f t="shared" si="5"/>
        <v>0.35114503816793891</v>
      </c>
      <c r="X46" s="18">
        <f t="shared" si="17"/>
        <v>0.76106194690265483</v>
      </c>
      <c r="Y46" s="18">
        <f t="shared" si="6"/>
        <v>0.54098360655737709</v>
      </c>
      <c r="Z46" s="18">
        <f t="shared" si="7"/>
        <v>0.39344262295081966</v>
      </c>
      <c r="AA46" s="47">
        <f t="shared" si="8"/>
        <v>112</v>
      </c>
      <c r="AB46" s="6">
        <f t="shared" si="9"/>
        <v>27</v>
      </c>
      <c r="AC46" s="40">
        <v>153</v>
      </c>
      <c r="AD46" s="40">
        <f t="shared" si="10"/>
        <v>0</v>
      </c>
      <c r="AE46" s="41">
        <f t="shared" si="11"/>
        <v>1</v>
      </c>
      <c r="AF46" s="4">
        <v>12</v>
      </c>
      <c r="AG46" s="4">
        <v>11</v>
      </c>
      <c r="AH46" s="87">
        <f t="shared" si="12"/>
        <v>0</v>
      </c>
      <c r="AI46" s="43">
        <f t="shared" si="13"/>
        <v>0</v>
      </c>
      <c r="AJ46" s="53">
        <f t="shared" si="14"/>
        <v>38.799999999999983</v>
      </c>
      <c r="AK46" s="53">
        <f t="shared" si="15"/>
        <v>1</v>
      </c>
      <c r="AL46" s="53">
        <f t="shared" si="16"/>
        <v>0</v>
      </c>
      <c r="AM46" s="88">
        <f t="shared" si="18"/>
        <v>80</v>
      </c>
      <c r="AN46" s="88">
        <f t="shared" si="19"/>
        <v>0</v>
      </c>
    </row>
    <row r="47" spans="1:40" ht="24" hidden="1" x14ac:dyDescent="0.25">
      <c r="A47" s="11" t="s">
        <v>26</v>
      </c>
      <c r="B47" s="13" t="s">
        <v>42</v>
      </c>
      <c r="C47" s="1" t="str">
        <f t="shared" si="1"/>
        <v>AFYONKARAHİSAR</v>
      </c>
      <c r="D47" s="14">
        <v>16</v>
      </c>
      <c r="E47" s="14">
        <v>252</v>
      </c>
      <c r="F47" s="14">
        <v>276</v>
      </c>
      <c r="G47" s="14">
        <v>544</v>
      </c>
      <c r="H47" s="15">
        <v>31</v>
      </c>
      <c r="I47" s="15">
        <v>198</v>
      </c>
      <c r="J47" s="15">
        <v>305</v>
      </c>
      <c r="K47" s="15">
        <v>534</v>
      </c>
      <c r="L47" s="49">
        <v>59</v>
      </c>
      <c r="M47" s="6">
        <v>68</v>
      </c>
      <c r="N47" s="16">
        <f t="shared" si="21"/>
        <v>-10</v>
      </c>
      <c r="O47" s="17">
        <f t="shared" si="22"/>
        <v>-1.8382352941176471E-2</v>
      </c>
      <c r="P47" s="10">
        <v>364</v>
      </c>
      <c r="Q47" s="10">
        <v>562</v>
      </c>
      <c r="R47" s="10">
        <v>417</v>
      </c>
      <c r="S47" s="10">
        <v>550</v>
      </c>
      <c r="T47" s="10">
        <v>979</v>
      </c>
      <c r="U47" s="10">
        <v>1343</v>
      </c>
      <c r="V47" s="18">
        <f t="shared" si="4"/>
        <v>8.5164835164835168E-2</v>
      </c>
      <c r="W47" s="18">
        <f t="shared" si="5"/>
        <v>0.35231316725978645</v>
      </c>
      <c r="X47" s="18">
        <f t="shared" si="17"/>
        <v>0.70983213429256597</v>
      </c>
      <c r="Y47" s="18">
        <f t="shared" si="6"/>
        <v>0.50459652706843716</v>
      </c>
      <c r="Z47" s="18">
        <f t="shared" si="7"/>
        <v>0.39091586001489204</v>
      </c>
      <c r="AA47" s="47">
        <f t="shared" si="8"/>
        <v>485</v>
      </c>
      <c r="AB47" s="6">
        <f t="shared" si="9"/>
        <v>121</v>
      </c>
      <c r="AC47" s="40">
        <v>534</v>
      </c>
      <c r="AD47" s="40">
        <f t="shared" si="10"/>
        <v>0</v>
      </c>
      <c r="AE47" s="41">
        <f t="shared" si="11"/>
        <v>1</v>
      </c>
      <c r="AF47" s="4">
        <v>35</v>
      </c>
      <c r="AG47" s="4">
        <v>38</v>
      </c>
      <c r="AH47" s="87">
        <f t="shared" si="12"/>
        <v>8.5714285714285715E-2</v>
      </c>
      <c r="AI47" s="43">
        <f t="shared" si="13"/>
        <v>0.15789473684210525</v>
      </c>
      <c r="AJ47" s="53">
        <f t="shared" si="14"/>
        <v>191.29999999999995</v>
      </c>
      <c r="AK47" s="53">
        <f t="shared" si="15"/>
        <v>9</v>
      </c>
      <c r="AL47" s="53">
        <f t="shared" si="16"/>
        <v>1</v>
      </c>
      <c r="AM47" s="88">
        <f t="shared" si="18"/>
        <v>720</v>
      </c>
      <c r="AN47" s="88">
        <f t="shared" si="19"/>
        <v>1200</v>
      </c>
    </row>
    <row r="48" spans="1:40" ht="15" hidden="1" x14ac:dyDescent="0.25">
      <c r="A48" s="11" t="s">
        <v>43</v>
      </c>
      <c r="B48" s="13" t="s">
        <v>44</v>
      </c>
      <c r="C48" s="1" t="str">
        <f t="shared" si="1"/>
        <v>AĞRI</v>
      </c>
      <c r="D48" s="14">
        <v>43</v>
      </c>
      <c r="E48" s="14">
        <v>247</v>
      </c>
      <c r="F48" s="14">
        <v>270</v>
      </c>
      <c r="G48" s="14">
        <v>560</v>
      </c>
      <c r="H48" s="15">
        <v>84</v>
      </c>
      <c r="I48" s="15">
        <v>407</v>
      </c>
      <c r="J48" s="15">
        <v>430</v>
      </c>
      <c r="K48" s="15">
        <v>921</v>
      </c>
      <c r="L48" s="49">
        <v>141</v>
      </c>
      <c r="M48" s="6">
        <v>38</v>
      </c>
      <c r="N48" s="16">
        <f t="shared" si="21"/>
        <v>361</v>
      </c>
      <c r="O48" s="17">
        <f t="shared" si="22"/>
        <v>0.64464285714285718</v>
      </c>
      <c r="P48" s="10">
        <v>910</v>
      </c>
      <c r="Q48" s="10">
        <v>1256</v>
      </c>
      <c r="R48" s="10">
        <v>1011</v>
      </c>
      <c r="S48" s="10">
        <v>1300</v>
      </c>
      <c r="T48" s="10">
        <v>2267</v>
      </c>
      <c r="U48" s="10">
        <v>3177</v>
      </c>
      <c r="V48" s="18">
        <f t="shared" si="4"/>
        <v>9.2307692307692313E-2</v>
      </c>
      <c r="W48" s="18">
        <f t="shared" si="5"/>
        <v>0.32404458598726116</v>
      </c>
      <c r="X48" s="18">
        <f t="shared" si="17"/>
        <v>0.52720079129574682</v>
      </c>
      <c r="Y48" s="18">
        <f t="shared" si="6"/>
        <v>0.41464490516100572</v>
      </c>
      <c r="Z48" s="18">
        <f t="shared" si="7"/>
        <v>0.32231665092854894</v>
      </c>
      <c r="AA48" s="47">
        <f t="shared" si="8"/>
        <v>1327</v>
      </c>
      <c r="AB48" s="6">
        <f t="shared" si="9"/>
        <v>478</v>
      </c>
      <c r="AC48" s="40">
        <v>921</v>
      </c>
      <c r="AD48" s="40">
        <f t="shared" si="10"/>
        <v>0</v>
      </c>
      <c r="AE48" s="41">
        <f t="shared" si="11"/>
        <v>1</v>
      </c>
      <c r="AF48" s="4">
        <v>33</v>
      </c>
      <c r="AG48" s="4">
        <v>51</v>
      </c>
      <c r="AH48" s="87">
        <f t="shared" si="12"/>
        <v>0.54545454545454541</v>
      </c>
      <c r="AI48" s="43">
        <f t="shared" si="13"/>
        <v>0.70588235294117652</v>
      </c>
      <c r="AJ48" s="53">
        <f t="shared" si="14"/>
        <v>646.89999999999986</v>
      </c>
      <c r="AK48" s="53">
        <f t="shared" si="15"/>
        <v>32</v>
      </c>
      <c r="AL48" s="53">
        <f t="shared" si="16"/>
        <v>6</v>
      </c>
      <c r="AM48" s="88">
        <f t="shared" si="18"/>
        <v>2560</v>
      </c>
      <c r="AN48" s="88">
        <f t="shared" si="19"/>
        <v>7200</v>
      </c>
    </row>
    <row r="49" spans="1:40" ht="15" hidden="1" x14ac:dyDescent="0.25">
      <c r="A49" s="11" t="s">
        <v>43</v>
      </c>
      <c r="B49" s="13" t="s">
        <v>45</v>
      </c>
      <c r="C49" s="1" t="str">
        <f t="shared" si="1"/>
        <v>AĞRI</v>
      </c>
      <c r="D49" s="14">
        <v>159</v>
      </c>
      <c r="E49" s="14">
        <v>891</v>
      </c>
      <c r="F49" s="14">
        <v>598</v>
      </c>
      <c r="G49" s="14">
        <v>1648</v>
      </c>
      <c r="H49" s="15">
        <v>190</v>
      </c>
      <c r="I49" s="15">
        <v>899</v>
      </c>
      <c r="J49" s="15">
        <v>659</v>
      </c>
      <c r="K49" s="15">
        <v>1748</v>
      </c>
      <c r="L49" s="49">
        <v>530</v>
      </c>
      <c r="M49" s="6">
        <v>62</v>
      </c>
      <c r="N49" s="16">
        <f t="shared" si="21"/>
        <v>100</v>
      </c>
      <c r="O49" s="17">
        <f t="shared" si="22"/>
        <v>6.0679611650485438E-2</v>
      </c>
      <c r="P49" s="10">
        <v>2312</v>
      </c>
      <c r="Q49" s="10">
        <v>3093</v>
      </c>
      <c r="R49" s="10">
        <v>2293</v>
      </c>
      <c r="S49" s="10">
        <v>3027</v>
      </c>
      <c r="T49" s="10">
        <v>5386</v>
      </c>
      <c r="U49" s="10">
        <v>7698</v>
      </c>
      <c r="V49" s="18">
        <f t="shared" si="4"/>
        <v>8.2179930795847747E-2</v>
      </c>
      <c r="W49" s="18">
        <f t="shared" si="5"/>
        <v>0.29065632072421599</v>
      </c>
      <c r="X49" s="18">
        <f t="shared" si="17"/>
        <v>0.49149585695595288</v>
      </c>
      <c r="Y49" s="18">
        <f t="shared" si="6"/>
        <v>0.37616041589305604</v>
      </c>
      <c r="Z49" s="18">
        <f t="shared" si="7"/>
        <v>0.28786697843595738</v>
      </c>
      <c r="AA49" s="47">
        <f t="shared" si="8"/>
        <v>3360</v>
      </c>
      <c r="AB49" s="6">
        <f t="shared" si="9"/>
        <v>1166</v>
      </c>
      <c r="AC49" s="40">
        <v>1717</v>
      </c>
      <c r="AD49" s="40">
        <f t="shared" si="10"/>
        <v>31</v>
      </c>
      <c r="AE49" s="41">
        <f t="shared" si="11"/>
        <v>0.98226544622425627</v>
      </c>
      <c r="AF49" s="4">
        <v>93</v>
      </c>
      <c r="AG49" s="4">
        <v>107</v>
      </c>
      <c r="AH49" s="87">
        <f t="shared" si="12"/>
        <v>0.15053763440860216</v>
      </c>
      <c r="AI49" s="43">
        <f t="shared" si="13"/>
        <v>0.26168224299065418</v>
      </c>
      <c r="AJ49" s="53">
        <f t="shared" si="14"/>
        <v>1744.1999999999998</v>
      </c>
      <c r="AK49" s="53">
        <f t="shared" si="15"/>
        <v>87</v>
      </c>
      <c r="AL49" s="53">
        <f t="shared" si="16"/>
        <v>17</v>
      </c>
      <c r="AM49" s="88">
        <f t="shared" si="18"/>
        <v>6960</v>
      </c>
      <c r="AN49" s="88">
        <f t="shared" si="19"/>
        <v>20400</v>
      </c>
    </row>
    <row r="50" spans="1:40" ht="15" hidden="1" x14ac:dyDescent="0.25">
      <c r="A50" s="11" t="s">
        <v>43</v>
      </c>
      <c r="B50" s="13" t="s">
        <v>46</v>
      </c>
      <c r="C50" s="1" t="str">
        <f t="shared" si="1"/>
        <v>AĞRI</v>
      </c>
      <c r="D50" s="14">
        <v>50</v>
      </c>
      <c r="E50" s="14">
        <v>356</v>
      </c>
      <c r="F50" s="14">
        <v>270</v>
      </c>
      <c r="G50" s="14">
        <v>676</v>
      </c>
      <c r="H50" s="15">
        <v>87</v>
      </c>
      <c r="I50" s="15">
        <v>322</v>
      </c>
      <c r="J50" s="15">
        <v>267</v>
      </c>
      <c r="K50" s="15">
        <v>676</v>
      </c>
      <c r="L50" s="49">
        <v>178</v>
      </c>
      <c r="M50" s="6">
        <v>25</v>
      </c>
      <c r="N50" s="16">
        <f t="shared" si="21"/>
        <v>0</v>
      </c>
      <c r="O50" s="17">
        <f t="shared" si="22"/>
        <v>0</v>
      </c>
      <c r="P50" s="10">
        <v>618</v>
      </c>
      <c r="Q50" s="10">
        <v>801</v>
      </c>
      <c r="R50" s="10">
        <v>663</v>
      </c>
      <c r="S50" s="10">
        <v>846</v>
      </c>
      <c r="T50" s="10">
        <v>1464</v>
      </c>
      <c r="U50" s="10">
        <v>2082</v>
      </c>
      <c r="V50" s="18">
        <f t="shared" si="4"/>
        <v>0.14077669902912621</v>
      </c>
      <c r="W50" s="18">
        <f t="shared" si="5"/>
        <v>0.40199750312109861</v>
      </c>
      <c r="X50" s="18">
        <f t="shared" si="17"/>
        <v>0.63348416289592757</v>
      </c>
      <c r="Y50" s="18">
        <f t="shared" si="6"/>
        <v>0.50683060109289613</v>
      </c>
      <c r="Z50" s="18">
        <f t="shared" si="7"/>
        <v>0.39817483189241115</v>
      </c>
      <c r="AA50" s="47">
        <f t="shared" si="8"/>
        <v>722</v>
      </c>
      <c r="AB50" s="6">
        <f t="shared" si="9"/>
        <v>243</v>
      </c>
      <c r="AC50" s="40">
        <v>676</v>
      </c>
      <c r="AD50" s="40">
        <f t="shared" si="10"/>
        <v>0</v>
      </c>
      <c r="AE50" s="41">
        <f t="shared" si="11"/>
        <v>1</v>
      </c>
      <c r="AF50" s="4">
        <v>34</v>
      </c>
      <c r="AG50" s="4">
        <v>40</v>
      </c>
      <c r="AH50" s="87">
        <f t="shared" si="12"/>
        <v>0.17647058823529413</v>
      </c>
      <c r="AI50" s="43">
        <f t="shared" si="13"/>
        <v>0.3</v>
      </c>
      <c r="AJ50" s="53">
        <f t="shared" si="14"/>
        <v>282.79999999999995</v>
      </c>
      <c r="AK50" s="53">
        <f t="shared" si="15"/>
        <v>14</v>
      </c>
      <c r="AL50" s="53">
        <f t="shared" si="16"/>
        <v>2</v>
      </c>
      <c r="AM50" s="88">
        <f t="shared" si="18"/>
        <v>1120</v>
      </c>
      <c r="AN50" s="88">
        <f t="shared" si="19"/>
        <v>2400</v>
      </c>
    </row>
    <row r="51" spans="1:40" ht="15" hidden="1" x14ac:dyDescent="0.25">
      <c r="A51" s="11" t="s">
        <v>43</v>
      </c>
      <c r="B51" s="13" t="s">
        <v>47</v>
      </c>
      <c r="C51" s="1" t="str">
        <f t="shared" si="1"/>
        <v>AĞRI</v>
      </c>
      <c r="D51" s="14">
        <v>50</v>
      </c>
      <c r="E51" s="14">
        <v>197</v>
      </c>
      <c r="F51" s="14">
        <v>133</v>
      </c>
      <c r="G51" s="14">
        <v>380</v>
      </c>
      <c r="H51" s="15">
        <v>97</v>
      </c>
      <c r="I51" s="15">
        <v>271</v>
      </c>
      <c r="J51" s="15">
        <v>129</v>
      </c>
      <c r="K51" s="15">
        <v>497</v>
      </c>
      <c r="L51" s="49">
        <v>86</v>
      </c>
      <c r="M51" s="6">
        <v>3</v>
      </c>
      <c r="N51" s="16">
        <f t="shared" si="21"/>
        <v>117</v>
      </c>
      <c r="O51" s="17">
        <f t="shared" si="22"/>
        <v>0.30789473684210528</v>
      </c>
      <c r="P51" s="10">
        <v>455</v>
      </c>
      <c r="Q51" s="10">
        <v>608</v>
      </c>
      <c r="R51" s="10">
        <v>403</v>
      </c>
      <c r="S51" s="10">
        <v>561</v>
      </c>
      <c r="T51" s="10">
        <v>1011</v>
      </c>
      <c r="U51" s="10">
        <v>1466</v>
      </c>
      <c r="V51" s="18">
        <f t="shared" si="4"/>
        <v>0.21318681318681318</v>
      </c>
      <c r="W51" s="18">
        <f t="shared" si="5"/>
        <v>0.44572368421052633</v>
      </c>
      <c r="X51" s="18">
        <f t="shared" si="17"/>
        <v>0.52605459057071957</v>
      </c>
      <c r="Y51" s="18">
        <f t="shared" si="6"/>
        <v>0.47774480712166173</v>
      </c>
      <c r="Z51" s="18">
        <f t="shared" si="7"/>
        <v>0.39563437926330153</v>
      </c>
      <c r="AA51" s="47">
        <f t="shared" si="8"/>
        <v>528</v>
      </c>
      <c r="AB51" s="6">
        <f t="shared" si="9"/>
        <v>191</v>
      </c>
      <c r="AC51" s="40">
        <v>497</v>
      </c>
      <c r="AD51" s="40">
        <f t="shared" si="10"/>
        <v>0</v>
      </c>
      <c r="AE51" s="41">
        <f t="shared" si="11"/>
        <v>1</v>
      </c>
      <c r="AF51" s="4">
        <v>18</v>
      </c>
      <c r="AG51" s="4">
        <v>24</v>
      </c>
      <c r="AH51" s="87">
        <f t="shared" si="12"/>
        <v>0.33333333333333331</v>
      </c>
      <c r="AI51" s="43">
        <f t="shared" si="13"/>
        <v>0.5</v>
      </c>
      <c r="AJ51" s="53">
        <f t="shared" si="14"/>
        <v>224.69999999999993</v>
      </c>
      <c r="AK51" s="53">
        <f t="shared" si="15"/>
        <v>11</v>
      </c>
      <c r="AL51" s="53">
        <f t="shared" si="16"/>
        <v>2</v>
      </c>
      <c r="AM51" s="88">
        <f t="shared" si="18"/>
        <v>880</v>
      </c>
      <c r="AN51" s="88">
        <f t="shared" si="19"/>
        <v>2400</v>
      </c>
    </row>
    <row r="52" spans="1:40" ht="15" hidden="1" x14ac:dyDescent="0.25">
      <c r="A52" s="11" t="s">
        <v>43</v>
      </c>
      <c r="B52" s="13" t="s">
        <v>1042</v>
      </c>
      <c r="C52" s="1" t="str">
        <f t="shared" si="1"/>
        <v>AĞRI</v>
      </c>
      <c r="D52" s="14">
        <v>369</v>
      </c>
      <c r="E52" s="14">
        <v>1239</v>
      </c>
      <c r="F52" s="14">
        <v>1247</v>
      </c>
      <c r="G52" s="14">
        <v>2855</v>
      </c>
      <c r="H52" s="15">
        <v>365</v>
      </c>
      <c r="I52" s="15">
        <v>1381</v>
      </c>
      <c r="J52" s="15">
        <v>1229</v>
      </c>
      <c r="K52" s="15">
        <v>2975</v>
      </c>
      <c r="L52" s="49">
        <v>402</v>
      </c>
      <c r="M52" s="6">
        <v>165</v>
      </c>
      <c r="N52" s="16">
        <f t="shared" si="21"/>
        <v>120</v>
      </c>
      <c r="O52" s="17">
        <f t="shared" si="22"/>
        <v>4.2031523642732049E-2</v>
      </c>
      <c r="P52" s="10">
        <v>2686</v>
      </c>
      <c r="Q52" s="10">
        <v>3431</v>
      </c>
      <c r="R52" s="10">
        <v>2534</v>
      </c>
      <c r="S52" s="10">
        <v>3363</v>
      </c>
      <c r="T52" s="10">
        <v>5965</v>
      </c>
      <c r="U52" s="10">
        <v>8651</v>
      </c>
      <c r="V52" s="18">
        <f t="shared" si="4"/>
        <v>0.13588979895755771</v>
      </c>
      <c r="W52" s="18">
        <f t="shared" si="5"/>
        <v>0.40250655785485279</v>
      </c>
      <c r="X52" s="18">
        <f t="shared" si="17"/>
        <v>0.57853196527229678</v>
      </c>
      <c r="Y52" s="18">
        <f t="shared" si="6"/>
        <v>0.47728415758591786</v>
      </c>
      <c r="Z52" s="18">
        <f t="shared" si="7"/>
        <v>0.37128655646746039</v>
      </c>
      <c r="AA52" s="47">
        <f t="shared" si="8"/>
        <v>3118</v>
      </c>
      <c r="AB52" s="6">
        <f t="shared" si="9"/>
        <v>1068</v>
      </c>
      <c r="AC52" s="40">
        <v>2867</v>
      </c>
      <c r="AD52" s="40">
        <f t="shared" si="10"/>
        <v>108</v>
      </c>
      <c r="AE52" s="41">
        <f t="shared" si="11"/>
        <v>0.96369747899159663</v>
      </c>
      <c r="AF52" s="4">
        <v>136</v>
      </c>
      <c r="AG52" s="4">
        <v>157</v>
      </c>
      <c r="AH52" s="87">
        <f t="shared" si="12"/>
        <v>0.15441176470588236</v>
      </c>
      <c r="AI52" s="43">
        <f t="shared" si="13"/>
        <v>0.26751592356687898</v>
      </c>
      <c r="AJ52" s="53">
        <f t="shared" si="14"/>
        <v>1328.5</v>
      </c>
      <c r="AK52" s="53">
        <f t="shared" si="15"/>
        <v>66</v>
      </c>
      <c r="AL52" s="53">
        <f t="shared" si="16"/>
        <v>13</v>
      </c>
      <c r="AM52" s="88">
        <f t="shared" si="18"/>
        <v>5280</v>
      </c>
      <c r="AN52" s="88">
        <f t="shared" si="19"/>
        <v>15600</v>
      </c>
    </row>
    <row r="53" spans="1:40" ht="15" hidden="1" x14ac:dyDescent="0.25">
      <c r="A53" s="11" t="s">
        <v>43</v>
      </c>
      <c r="B53" s="13" t="s">
        <v>48</v>
      </c>
      <c r="C53" s="1" t="str">
        <f t="shared" si="1"/>
        <v>AĞRI</v>
      </c>
      <c r="D53" s="14">
        <v>117</v>
      </c>
      <c r="E53" s="14">
        <v>733</v>
      </c>
      <c r="F53" s="14">
        <v>729</v>
      </c>
      <c r="G53" s="14">
        <v>1579</v>
      </c>
      <c r="H53" s="15">
        <v>144</v>
      </c>
      <c r="I53" s="15">
        <v>923</v>
      </c>
      <c r="J53" s="15">
        <v>763</v>
      </c>
      <c r="K53" s="15">
        <v>1830</v>
      </c>
      <c r="L53" s="49">
        <v>606</v>
      </c>
      <c r="M53" s="6">
        <v>61</v>
      </c>
      <c r="N53" s="16">
        <f t="shared" si="21"/>
        <v>251</v>
      </c>
      <c r="O53" s="17">
        <f t="shared" si="22"/>
        <v>0.15896136795440152</v>
      </c>
      <c r="P53" s="10">
        <v>2734</v>
      </c>
      <c r="Q53" s="10">
        <v>3712</v>
      </c>
      <c r="R53" s="10">
        <v>2668</v>
      </c>
      <c r="S53" s="10">
        <v>3682</v>
      </c>
      <c r="T53" s="10">
        <v>6380</v>
      </c>
      <c r="U53" s="10">
        <v>9114</v>
      </c>
      <c r="V53" s="18">
        <f t="shared" si="4"/>
        <v>5.267008046817849E-2</v>
      </c>
      <c r="W53" s="18">
        <f t="shared" si="5"/>
        <v>0.24865301724137931</v>
      </c>
      <c r="X53" s="18">
        <f t="shared" si="17"/>
        <v>0.49025487256371814</v>
      </c>
      <c r="Y53" s="18">
        <f t="shared" si="6"/>
        <v>0.34968652037617554</v>
      </c>
      <c r="Z53" s="18">
        <f t="shared" si="7"/>
        <v>0.26058810621022604</v>
      </c>
      <c r="AA53" s="47">
        <f t="shared" si="8"/>
        <v>4149</v>
      </c>
      <c r="AB53" s="6">
        <f t="shared" si="9"/>
        <v>1360</v>
      </c>
      <c r="AC53" s="40">
        <v>1830</v>
      </c>
      <c r="AD53" s="40">
        <f t="shared" si="10"/>
        <v>0</v>
      </c>
      <c r="AE53" s="41">
        <f t="shared" si="11"/>
        <v>1</v>
      </c>
      <c r="AF53" s="4">
        <v>66</v>
      </c>
      <c r="AG53" s="4">
        <v>97</v>
      </c>
      <c r="AH53" s="87">
        <f t="shared" si="12"/>
        <v>0.46969696969696972</v>
      </c>
      <c r="AI53" s="43">
        <f t="shared" si="13"/>
        <v>0.63917525773195871</v>
      </c>
      <c r="AJ53" s="53">
        <f t="shared" si="14"/>
        <v>2235</v>
      </c>
      <c r="AK53" s="53">
        <f t="shared" si="15"/>
        <v>111</v>
      </c>
      <c r="AL53" s="53">
        <f t="shared" si="16"/>
        <v>22</v>
      </c>
      <c r="AM53" s="88">
        <f t="shared" si="18"/>
        <v>8880</v>
      </c>
      <c r="AN53" s="88">
        <f t="shared" si="19"/>
        <v>26400</v>
      </c>
    </row>
    <row r="54" spans="1:40" ht="15" hidden="1" x14ac:dyDescent="0.25">
      <c r="A54" s="11" t="s">
        <v>43</v>
      </c>
      <c r="B54" s="13" t="s">
        <v>49</v>
      </c>
      <c r="C54" s="1" t="str">
        <f t="shared" si="1"/>
        <v>AĞRI</v>
      </c>
      <c r="D54" s="14">
        <v>73</v>
      </c>
      <c r="E54" s="14">
        <v>258</v>
      </c>
      <c r="F54" s="14">
        <v>175</v>
      </c>
      <c r="G54" s="14">
        <v>506</v>
      </c>
      <c r="H54" s="15">
        <v>72</v>
      </c>
      <c r="I54" s="15">
        <v>207</v>
      </c>
      <c r="J54" s="15">
        <v>165</v>
      </c>
      <c r="K54" s="15">
        <v>444</v>
      </c>
      <c r="L54" s="49">
        <v>95</v>
      </c>
      <c r="M54" s="6">
        <v>18</v>
      </c>
      <c r="N54" s="16">
        <f t="shared" si="21"/>
        <v>-62</v>
      </c>
      <c r="O54" s="17">
        <f t="shared" si="22"/>
        <v>-0.1225296442687747</v>
      </c>
      <c r="P54" s="10">
        <v>446</v>
      </c>
      <c r="Q54" s="10">
        <v>568</v>
      </c>
      <c r="R54" s="10">
        <v>423</v>
      </c>
      <c r="S54" s="10">
        <v>577</v>
      </c>
      <c r="T54" s="10">
        <v>991</v>
      </c>
      <c r="U54" s="10">
        <v>1437</v>
      </c>
      <c r="V54" s="18">
        <f t="shared" si="4"/>
        <v>0.16143497757847533</v>
      </c>
      <c r="W54" s="18">
        <f t="shared" si="5"/>
        <v>0.36443661971830987</v>
      </c>
      <c r="X54" s="18">
        <f t="shared" si="17"/>
        <v>0.5721040189125296</v>
      </c>
      <c r="Y54" s="18">
        <f t="shared" si="6"/>
        <v>0.45307769929364278</v>
      </c>
      <c r="Z54" s="18">
        <f t="shared" si="7"/>
        <v>0.36256089074460685</v>
      </c>
      <c r="AA54" s="47">
        <f t="shared" si="8"/>
        <v>542</v>
      </c>
      <c r="AB54" s="6">
        <f t="shared" si="9"/>
        <v>181</v>
      </c>
      <c r="AC54" s="40">
        <v>444</v>
      </c>
      <c r="AD54" s="40">
        <f t="shared" si="10"/>
        <v>0</v>
      </c>
      <c r="AE54" s="41">
        <f t="shared" si="11"/>
        <v>1</v>
      </c>
      <c r="AF54" s="4">
        <v>22</v>
      </c>
      <c r="AG54" s="4">
        <v>25</v>
      </c>
      <c r="AH54" s="87">
        <f t="shared" si="12"/>
        <v>0.13636363636363635</v>
      </c>
      <c r="AI54" s="43">
        <f t="shared" si="13"/>
        <v>0.24</v>
      </c>
      <c r="AJ54" s="53">
        <f t="shared" si="14"/>
        <v>244.69999999999993</v>
      </c>
      <c r="AK54" s="53">
        <f t="shared" si="15"/>
        <v>12</v>
      </c>
      <c r="AL54" s="53">
        <f t="shared" si="16"/>
        <v>2</v>
      </c>
      <c r="AM54" s="88">
        <f t="shared" si="18"/>
        <v>960</v>
      </c>
      <c r="AN54" s="88">
        <f t="shared" si="19"/>
        <v>2400</v>
      </c>
    </row>
    <row r="55" spans="1:40" ht="15" hidden="1" x14ac:dyDescent="0.25">
      <c r="A55" s="11" t="s">
        <v>43</v>
      </c>
      <c r="B55" s="13" t="s">
        <v>50</v>
      </c>
      <c r="C55" s="1" t="str">
        <f t="shared" si="1"/>
        <v>AĞRI</v>
      </c>
      <c r="D55" s="14">
        <v>14</v>
      </c>
      <c r="E55" s="14">
        <v>180</v>
      </c>
      <c r="F55" s="14">
        <v>158</v>
      </c>
      <c r="G55" s="14">
        <v>352</v>
      </c>
      <c r="H55" s="15">
        <v>20</v>
      </c>
      <c r="I55" s="15">
        <v>181</v>
      </c>
      <c r="J55" s="15">
        <v>179</v>
      </c>
      <c r="K55" s="15">
        <v>380</v>
      </c>
      <c r="L55" s="49">
        <v>131</v>
      </c>
      <c r="M55" s="6">
        <v>12</v>
      </c>
      <c r="N55" s="16">
        <f t="shared" si="21"/>
        <v>28</v>
      </c>
      <c r="O55" s="17">
        <f t="shared" si="22"/>
        <v>7.9545454545454544E-2</v>
      </c>
      <c r="P55" s="10">
        <v>621</v>
      </c>
      <c r="Q55" s="10">
        <v>842</v>
      </c>
      <c r="R55" s="10">
        <v>671</v>
      </c>
      <c r="S55" s="10">
        <v>877</v>
      </c>
      <c r="T55" s="10">
        <v>1513</v>
      </c>
      <c r="U55" s="10">
        <v>2134</v>
      </c>
      <c r="V55" s="18">
        <f t="shared" si="4"/>
        <v>3.2206119162640899E-2</v>
      </c>
      <c r="W55" s="18">
        <f t="shared" si="5"/>
        <v>0.21496437054631828</v>
      </c>
      <c r="X55" s="18">
        <f t="shared" si="17"/>
        <v>0.44411326378539495</v>
      </c>
      <c r="Y55" s="18">
        <f t="shared" si="6"/>
        <v>0.31658955717118309</v>
      </c>
      <c r="Z55" s="18">
        <f t="shared" si="7"/>
        <v>0.23383317713214621</v>
      </c>
      <c r="AA55" s="47">
        <f t="shared" si="8"/>
        <v>1034</v>
      </c>
      <c r="AB55" s="6">
        <f t="shared" si="9"/>
        <v>373</v>
      </c>
      <c r="AC55" s="40">
        <v>380</v>
      </c>
      <c r="AD55" s="40">
        <f t="shared" si="10"/>
        <v>0</v>
      </c>
      <c r="AE55" s="41">
        <f t="shared" si="11"/>
        <v>1</v>
      </c>
      <c r="AF55" s="4">
        <v>20</v>
      </c>
      <c r="AG55" s="4">
        <v>24</v>
      </c>
      <c r="AH55" s="87">
        <f t="shared" si="12"/>
        <v>0.2</v>
      </c>
      <c r="AI55" s="43">
        <f t="shared" si="13"/>
        <v>0.33333333333333331</v>
      </c>
      <c r="AJ55" s="53">
        <f t="shared" si="14"/>
        <v>580.09999999999991</v>
      </c>
      <c r="AK55" s="53">
        <f t="shared" si="15"/>
        <v>29</v>
      </c>
      <c r="AL55" s="53">
        <f t="shared" si="16"/>
        <v>5</v>
      </c>
      <c r="AM55" s="88">
        <f t="shared" si="18"/>
        <v>2320</v>
      </c>
      <c r="AN55" s="88">
        <f t="shared" si="19"/>
        <v>6000</v>
      </c>
    </row>
    <row r="56" spans="1:40" ht="15" hidden="1" x14ac:dyDescent="0.25">
      <c r="A56" s="11" t="s">
        <v>51</v>
      </c>
      <c r="B56" s="13" t="s">
        <v>52</v>
      </c>
      <c r="C56" s="1" t="str">
        <f t="shared" si="1"/>
        <v>AKSARAY</v>
      </c>
      <c r="D56" s="14">
        <v>8</v>
      </c>
      <c r="E56" s="14">
        <v>26</v>
      </c>
      <c r="F56" s="14">
        <v>27</v>
      </c>
      <c r="G56" s="14">
        <v>61</v>
      </c>
      <c r="H56" s="15">
        <v>22</v>
      </c>
      <c r="I56" s="15">
        <v>34</v>
      </c>
      <c r="J56" s="15">
        <v>34</v>
      </c>
      <c r="K56" s="15">
        <v>90</v>
      </c>
      <c r="L56" s="49">
        <v>10</v>
      </c>
      <c r="M56" s="6">
        <v>8</v>
      </c>
      <c r="N56" s="16">
        <f t="shared" si="21"/>
        <v>29</v>
      </c>
      <c r="O56" s="17">
        <f t="shared" si="22"/>
        <v>0.47540983606557374</v>
      </c>
      <c r="P56" s="10">
        <v>85</v>
      </c>
      <c r="Q56" s="10">
        <v>100</v>
      </c>
      <c r="R56" s="10">
        <v>79</v>
      </c>
      <c r="S56" s="10">
        <v>104</v>
      </c>
      <c r="T56" s="10">
        <v>179</v>
      </c>
      <c r="U56" s="10">
        <v>264</v>
      </c>
      <c r="V56" s="18">
        <f t="shared" si="4"/>
        <v>0.25882352941176473</v>
      </c>
      <c r="W56" s="18">
        <f t="shared" si="5"/>
        <v>0.34</v>
      </c>
      <c r="X56" s="18">
        <f t="shared" si="17"/>
        <v>0.45569620253164556</v>
      </c>
      <c r="Y56" s="18">
        <f t="shared" si="6"/>
        <v>0.39106145251396646</v>
      </c>
      <c r="Z56" s="18">
        <f t="shared" si="7"/>
        <v>0.34848484848484851</v>
      </c>
      <c r="AA56" s="47">
        <f t="shared" si="8"/>
        <v>109</v>
      </c>
      <c r="AB56" s="6">
        <f t="shared" si="9"/>
        <v>43</v>
      </c>
      <c r="AC56" s="40">
        <v>90</v>
      </c>
      <c r="AD56" s="40">
        <f t="shared" si="10"/>
        <v>0</v>
      </c>
      <c r="AE56" s="41">
        <f t="shared" si="11"/>
        <v>1</v>
      </c>
      <c r="AF56" s="4">
        <v>5</v>
      </c>
      <c r="AG56" s="4">
        <v>5</v>
      </c>
      <c r="AH56" s="87">
        <f t="shared" si="12"/>
        <v>0</v>
      </c>
      <c r="AI56" s="43">
        <f t="shared" si="13"/>
        <v>0</v>
      </c>
      <c r="AJ56" s="53">
        <f t="shared" si="14"/>
        <v>55.3</v>
      </c>
      <c r="AK56" s="53">
        <f t="shared" si="15"/>
        <v>2</v>
      </c>
      <c r="AL56" s="53">
        <f t="shared" si="16"/>
        <v>0</v>
      </c>
      <c r="AM56" s="88">
        <f t="shared" si="18"/>
        <v>160</v>
      </c>
      <c r="AN56" s="88">
        <f t="shared" si="19"/>
        <v>0</v>
      </c>
    </row>
    <row r="57" spans="1:40" ht="15" hidden="1" x14ac:dyDescent="0.25">
      <c r="A57" s="11" t="s">
        <v>51</v>
      </c>
      <c r="B57" s="13" t="s">
        <v>53</v>
      </c>
      <c r="C57" s="1" t="str">
        <f t="shared" si="1"/>
        <v>AKSARAY</v>
      </c>
      <c r="D57" s="14">
        <v>31</v>
      </c>
      <c r="E57" s="14">
        <v>126</v>
      </c>
      <c r="F57" s="14">
        <v>198</v>
      </c>
      <c r="G57" s="14">
        <v>355</v>
      </c>
      <c r="H57" s="15">
        <v>15</v>
      </c>
      <c r="I57" s="15">
        <v>143</v>
      </c>
      <c r="J57" s="15">
        <v>164</v>
      </c>
      <c r="K57" s="15">
        <v>322</v>
      </c>
      <c r="L57" s="49">
        <v>57</v>
      </c>
      <c r="M57" s="6">
        <v>32</v>
      </c>
      <c r="N57" s="16">
        <f t="shared" si="21"/>
        <v>-33</v>
      </c>
      <c r="O57" s="17">
        <f t="shared" si="22"/>
        <v>-9.295774647887324E-2</v>
      </c>
      <c r="P57" s="10">
        <v>400</v>
      </c>
      <c r="Q57" s="10">
        <v>494</v>
      </c>
      <c r="R57" s="10">
        <v>355</v>
      </c>
      <c r="S57" s="10">
        <v>481</v>
      </c>
      <c r="T57" s="10">
        <v>849</v>
      </c>
      <c r="U57" s="10">
        <v>1249</v>
      </c>
      <c r="V57" s="18">
        <f t="shared" si="4"/>
        <v>3.7499999999999999E-2</v>
      </c>
      <c r="W57" s="18">
        <f t="shared" si="5"/>
        <v>0.28947368421052633</v>
      </c>
      <c r="X57" s="18">
        <f t="shared" si="17"/>
        <v>0.53239436619718306</v>
      </c>
      <c r="Y57" s="18">
        <f t="shared" si="6"/>
        <v>0.39104829210836278</v>
      </c>
      <c r="Z57" s="18">
        <f t="shared" si="7"/>
        <v>0.27782225780624498</v>
      </c>
      <c r="AA57" s="47">
        <f t="shared" si="8"/>
        <v>517</v>
      </c>
      <c r="AB57" s="6">
        <f t="shared" si="9"/>
        <v>166</v>
      </c>
      <c r="AC57" s="40">
        <v>322</v>
      </c>
      <c r="AD57" s="40">
        <f t="shared" si="10"/>
        <v>0</v>
      </c>
      <c r="AE57" s="41">
        <f t="shared" si="11"/>
        <v>1</v>
      </c>
      <c r="AF57" s="4">
        <v>23</v>
      </c>
      <c r="AG57" s="4">
        <v>21</v>
      </c>
      <c r="AH57" s="87">
        <f t="shared" si="12"/>
        <v>0</v>
      </c>
      <c r="AI57" s="43">
        <f t="shared" si="13"/>
        <v>0</v>
      </c>
      <c r="AJ57" s="53">
        <f t="shared" si="14"/>
        <v>262.29999999999995</v>
      </c>
      <c r="AK57" s="53">
        <f t="shared" si="15"/>
        <v>13</v>
      </c>
      <c r="AL57" s="53">
        <f t="shared" si="16"/>
        <v>2</v>
      </c>
      <c r="AM57" s="88">
        <f t="shared" si="18"/>
        <v>1040</v>
      </c>
      <c r="AN57" s="88">
        <f t="shared" si="19"/>
        <v>2400</v>
      </c>
    </row>
    <row r="58" spans="1:40" ht="15" hidden="1" x14ac:dyDescent="0.25">
      <c r="A58" s="11" t="s">
        <v>51</v>
      </c>
      <c r="B58" s="13" t="s">
        <v>54</v>
      </c>
      <c r="C58" s="1" t="str">
        <f t="shared" si="1"/>
        <v>AKSARAY</v>
      </c>
      <c r="D58" s="14">
        <v>18</v>
      </c>
      <c r="E58" s="14">
        <v>116</v>
      </c>
      <c r="F58" s="14">
        <v>122</v>
      </c>
      <c r="G58" s="14">
        <v>256</v>
      </c>
      <c r="H58" s="15">
        <v>26</v>
      </c>
      <c r="I58" s="15">
        <v>134</v>
      </c>
      <c r="J58" s="15">
        <v>153</v>
      </c>
      <c r="K58" s="15">
        <v>313</v>
      </c>
      <c r="L58" s="49">
        <v>34</v>
      </c>
      <c r="M58" s="6">
        <v>15</v>
      </c>
      <c r="N58" s="16">
        <f t="shared" si="21"/>
        <v>57</v>
      </c>
      <c r="O58" s="17">
        <f t="shared" si="22"/>
        <v>0.22265625</v>
      </c>
      <c r="P58" s="10">
        <v>278</v>
      </c>
      <c r="Q58" s="10">
        <v>374</v>
      </c>
      <c r="R58" s="10">
        <v>251</v>
      </c>
      <c r="S58" s="10">
        <v>337</v>
      </c>
      <c r="T58" s="10">
        <v>625</v>
      </c>
      <c r="U58" s="10">
        <v>903</v>
      </c>
      <c r="V58" s="18">
        <f t="shared" si="4"/>
        <v>9.3525179856115109E-2</v>
      </c>
      <c r="W58" s="18">
        <f t="shared" si="5"/>
        <v>0.35828877005347592</v>
      </c>
      <c r="X58" s="18">
        <f t="shared" si="17"/>
        <v>0.68525896414342624</v>
      </c>
      <c r="Y58" s="18">
        <f t="shared" si="6"/>
        <v>0.48959999999999998</v>
      </c>
      <c r="Z58" s="18">
        <f t="shared" si="7"/>
        <v>0.36766334440753046</v>
      </c>
      <c r="AA58" s="47">
        <f t="shared" si="8"/>
        <v>319</v>
      </c>
      <c r="AB58" s="6">
        <f t="shared" si="9"/>
        <v>79</v>
      </c>
      <c r="AC58" s="40">
        <v>313</v>
      </c>
      <c r="AD58" s="40">
        <f t="shared" si="10"/>
        <v>0</v>
      </c>
      <c r="AE58" s="41">
        <f t="shared" si="11"/>
        <v>1</v>
      </c>
      <c r="AF58" s="4">
        <v>22</v>
      </c>
      <c r="AG58" s="4">
        <v>20</v>
      </c>
      <c r="AH58" s="87">
        <f t="shared" si="12"/>
        <v>0</v>
      </c>
      <c r="AI58" s="43">
        <f t="shared" si="13"/>
        <v>0</v>
      </c>
      <c r="AJ58" s="53">
        <f t="shared" si="14"/>
        <v>131.5</v>
      </c>
      <c r="AK58" s="53">
        <f t="shared" si="15"/>
        <v>6</v>
      </c>
      <c r="AL58" s="53">
        <f t="shared" si="16"/>
        <v>1</v>
      </c>
      <c r="AM58" s="88">
        <f t="shared" si="18"/>
        <v>480</v>
      </c>
      <c r="AN58" s="88">
        <f t="shared" si="19"/>
        <v>1200</v>
      </c>
    </row>
    <row r="59" spans="1:40" ht="15" hidden="1" x14ac:dyDescent="0.25">
      <c r="A59" s="11" t="s">
        <v>51</v>
      </c>
      <c r="B59" s="13" t="s">
        <v>55</v>
      </c>
      <c r="C59" s="1" t="str">
        <f t="shared" si="1"/>
        <v>AKSARAY</v>
      </c>
      <c r="D59" s="14">
        <v>4</v>
      </c>
      <c r="E59" s="14">
        <v>92</v>
      </c>
      <c r="F59" s="14">
        <v>88</v>
      </c>
      <c r="G59" s="14">
        <v>184</v>
      </c>
      <c r="H59" s="15">
        <v>0</v>
      </c>
      <c r="I59" s="15">
        <v>60</v>
      </c>
      <c r="J59" s="15">
        <v>72</v>
      </c>
      <c r="K59" s="15">
        <v>132</v>
      </c>
      <c r="L59" s="49">
        <v>28</v>
      </c>
      <c r="M59" s="6">
        <v>7</v>
      </c>
      <c r="N59" s="16">
        <f t="shared" si="21"/>
        <v>-52</v>
      </c>
      <c r="O59" s="17">
        <f t="shared" si="22"/>
        <v>-0.28260869565217389</v>
      </c>
      <c r="P59" s="10">
        <v>166</v>
      </c>
      <c r="Q59" s="10">
        <v>207</v>
      </c>
      <c r="R59" s="10">
        <v>164</v>
      </c>
      <c r="S59" s="10">
        <v>218</v>
      </c>
      <c r="T59" s="10">
        <v>371</v>
      </c>
      <c r="U59" s="10">
        <v>537</v>
      </c>
      <c r="V59" s="18">
        <f t="shared" si="4"/>
        <v>0</v>
      </c>
      <c r="W59" s="18">
        <f t="shared" si="5"/>
        <v>0.28985507246376813</v>
      </c>
      <c r="X59" s="18">
        <f t="shared" si="17"/>
        <v>0.56707317073170727</v>
      </c>
      <c r="Y59" s="18">
        <f t="shared" si="6"/>
        <v>0.41239892183288412</v>
      </c>
      <c r="Z59" s="18">
        <f t="shared" si="7"/>
        <v>0.28491620111731841</v>
      </c>
      <c r="AA59" s="47">
        <f t="shared" si="8"/>
        <v>218</v>
      </c>
      <c r="AB59" s="6">
        <f t="shared" si="9"/>
        <v>71</v>
      </c>
      <c r="AC59" s="40">
        <v>132</v>
      </c>
      <c r="AD59" s="40">
        <f t="shared" si="10"/>
        <v>0</v>
      </c>
      <c r="AE59" s="41">
        <f t="shared" si="11"/>
        <v>1</v>
      </c>
      <c r="AF59" s="4">
        <v>11</v>
      </c>
      <c r="AG59" s="4">
        <v>10</v>
      </c>
      <c r="AH59" s="87">
        <f t="shared" si="12"/>
        <v>0</v>
      </c>
      <c r="AI59" s="43">
        <f t="shared" si="13"/>
        <v>0</v>
      </c>
      <c r="AJ59" s="53">
        <f t="shared" si="14"/>
        <v>106.69999999999999</v>
      </c>
      <c r="AK59" s="53">
        <f t="shared" si="15"/>
        <v>5</v>
      </c>
      <c r="AL59" s="53">
        <f t="shared" si="16"/>
        <v>1</v>
      </c>
      <c r="AM59" s="88">
        <f t="shared" si="18"/>
        <v>400</v>
      </c>
      <c r="AN59" s="88">
        <f t="shared" si="19"/>
        <v>1200</v>
      </c>
    </row>
    <row r="60" spans="1:40" ht="15" hidden="1" x14ac:dyDescent="0.25">
      <c r="A60" s="11" t="s">
        <v>51</v>
      </c>
      <c r="B60" s="13" t="s">
        <v>1043</v>
      </c>
      <c r="C60" s="1" t="str">
        <f t="shared" si="1"/>
        <v>AKSARAY</v>
      </c>
      <c r="D60" s="14">
        <v>300</v>
      </c>
      <c r="E60" s="14">
        <v>1389</v>
      </c>
      <c r="F60" s="14">
        <v>2585</v>
      </c>
      <c r="G60" s="14">
        <v>4274</v>
      </c>
      <c r="H60" s="15">
        <v>282</v>
      </c>
      <c r="I60" s="15">
        <v>1362</v>
      </c>
      <c r="J60" s="15">
        <v>3100</v>
      </c>
      <c r="K60" s="15">
        <v>4744</v>
      </c>
      <c r="L60" s="49">
        <v>133</v>
      </c>
      <c r="M60" s="6">
        <v>692</v>
      </c>
      <c r="N60" s="16">
        <f t="shared" si="21"/>
        <v>470</v>
      </c>
      <c r="O60" s="17">
        <f t="shared" si="22"/>
        <v>0.10996724379971923</v>
      </c>
      <c r="P60" s="10">
        <v>3805</v>
      </c>
      <c r="Q60" s="10">
        <v>4972</v>
      </c>
      <c r="R60" s="10">
        <v>3915</v>
      </c>
      <c r="S60" s="10">
        <v>5163</v>
      </c>
      <c r="T60" s="10">
        <v>8887</v>
      </c>
      <c r="U60" s="10">
        <v>12692</v>
      </c>
      <c r="V60" s="18">
        <f t="shared" si="4"/>
        <v>7.4113009198423133E-2</v>
      </c>
      <c r="W60" s="18">
        <f t="shared" si="5"/>
        <v>0.27393403057119869</v>
      </c>
      <c r="X60" s="18">
        <f t="shared" si="17"/>
        <v>0.64904214559386975</v>
      </c>
      <c r="Y60" s="18">
        <f t="shared" si="6"/>
        <v>0.43918082592550917</v>
      </c>
      <c r="Z60" s="18">
        <f t="shared" si="7"/>
        <v>0.3297352663094863</v>
      </c>
      <c r="AA60" s="47">
        <f t="shared" si="8"/>
        <v>4984</v>
      </c>
      <c r="AB60" s="6">
        <f t="shared" si="9"/>
        <v>1374</v>
      </c>
      <c r="AC60" s="40">
        <v>4293</v>
      </c>
      <c r="AD60" s="40">
        <f t="shared" si="10"/>
        <v>451</v>
      </c>
      <c r="AE60" s="41">
        <f t="shared" si="11"/>
        <v>0.9049325463743676</v>
      </c>
      <c r="AF60" s="4">
        <v>213</v>
      </c>
      <c r="AG60" s="4">
        <v>242</v>
      </c>
      <c r="AH60" s="87">
        <f t="shared" si="12"/>
        <v>0.13615023474178403</v>
      </c>
      <c r="AI60" s="43">
        <f t="shared" si="13"/>
        <v>0.23966942148760331</v>
      </c>
      <c r="AJ60" s="53">
        <f t="shared" si="14"/>
        <v>2317.8999999999996</v>
      </c>
      <c r="AK60" s="53">
        <f t="shared" si="15"/>
        <v>115</v>
      </c>
      <c r="AL60" s="53">
        <f t="shared" si="16"/>
        <v>23</v>
      </c>
      <c r="AM60" s="88">
        <f t="shared" si="18"/>
        <v>9200</v>
      </c>
      <c r="AN60" s="88">
        <f t="shared" si="19"/>
        <v>27600</v>
      </c>
    </row>
    <row r="61" spans="1:40" ht="15" hidden="1" x14ac:dyDescent="0.25">
      <c r="A61" s="11" t="s">
        <v>51</v>
      </c>
      <c r="B61" s="13" t="s">
        <v>1091</v>
      </c>
      <c r="C61" s="1" t="str">
        <f t="shared" si="1"/>
        <v>AKSARAY</v>
      </c>
      <c r="D61" s="14">
        <v>39</v>
      </c>
      <c r="E61" s="14">
        <v>167</v>
      </c>
      <c r="F61" s="14">
        <v>211</v>
      </c>
      <c r="G61" s="14">
        <v>417</v>
      </c>
      <c r="H61" s="15">
        <v>50</v>
      </c>
      <c r="I61" s="15">
        <v>136</v>
      </c>
      <c r="J61" s="15">
        <v>212</v>
      </c>
      <c r="K61" s="15">
        <v>398</v>
      </c>
      <c r="L61" s="49">
        <v>31</v>
      </c>
      <c r="M61" s="6">
        <v>40</v>
      </c>
      <c r="N61" s="16">
        <f t="shared" si="21"/>
        <v>-19</v>
      </c>
      <c r="O61" s="17">
        <f t="shared" si="22"/>
        <v>-4.5563549160671464E-2</v>
      </c>
      <c r="P61" s="10">
        <v>344</v>
      </c>
      <c r="Q61" s="10">
        <v>411</v>
      </c>
      <c r="R61" s="10">
        <v>317</v>
      </c>
      <c r="S61" s="10">
        <v>414</v>
      </c>
      <c r="T61" s="10">
        <v>728</v>
      </c>
      <c r="U61" s="10">
        <v>1072</v>
      </c>
      <c r="V61" s="18">
        <f t="shared" si="4"/>
        <v>0.14534883720930233</v>
      </c>
      <c r="W61" s="18">
        <f t="shared" si="5"/>
        <v>0.33090024330900242</v>
      </c>
      <c r="X61" s="18">
        <f t="shared" si="17"/>
        <v>0.64037854889589907</v>
      </c>
      <c r="Y61" s="18">
        <f t="shared" si="6"/>
        <v>0.46565934065934067</v>
      </c>
      <c r="Z61" s="18">
        <f t="shared" si="7"/>
        <v>0.36287313432835822</v>
      </c>
      <c r="AA61" s="47">
        <f t="shared" si="8"/>
        <v>389</v>
      </c>
      <c r="AB61" s="6">
        <f t="shared" si="9"/>
        <v>114</v>
      </c>
      <c r="AC61" s="40">
        <v>398</v>
      </c>
      <c r="AD61" s="40">
        <f t="shared" si="10"/>
        <v>0</v>
      </c>
      <c r="AE61" s="41">
        <f t="shared" si="11"/>
        <v>1</v>
      </c>
      <c r="AF61" s="4">
        <v>25</v>
      </c>
      <c r="AG61" s="4">
        <v>24</v>
      </c>
      <c r="AH61" s="87">
        <f t="shared" si="12"/>
        <v>0</v>
      </c>
      <c r="AI61" s="43">
        <f t="shared" si="13"/>
        <v>0</v>
      </c>
      <c r="AJ61" s="53">
        <f t="shared" si="14"/>
        <v>170.59999999999997</v>
      </c>
      <c r="AK61" s="53">
        <f t="shared" si="15"/>
        <v>8</v>
      </c>
      <c r="AL61" s="53">
        <f t="shared" si="16"/>
        <v>1</v>
      </c>
      <c r="AM61" s="88">
        <f t="shared" si="18"/>
        <v>640</v>
      </c>
      <c r="AN61" s="88">
        <f t="shared" si="19"/>
        <v>1200</v>
      </c>
    </row>
    <row r="62" spans="1:40" ht="12.75" hidden="1" customHeight="1" x14ac:dyDescent="0.2">
      <c r="A62" s="11" t="s">
        <v>51</v>
      </c>
      <c r="B62" s="13" t="s">
        <v>56</v>
      </c>
      <c r="C62" s="1" t="str">
        <f t="shared" si="1"/>
        <v>AKSARAY</v>
      </c>
      <c r="D62" s="14">
        <v>0</v>
      </c>
      <c r="E62" s="14">
        <v>10</v>
      </c>
      <c r="F62" s="14">
        <v>17</v>
      </c>
      <c r="G62" s="14">
        <v>27</v>
      </c>
      <c r="H62" s="15">
        <v>3</v>
      </c>
      <c r="I62" s="15">
        <v>5</v>
      </c>
      <c r="J62" s="15">
        <v>26</v>
      </c>
      <c r="K62" s="15">
        <v>34</v>
      </c>
      <c r="L62" s="50"/>
      <c r="M62" s="6">
        <v>4</v>
      </c>
      <c r="N62" s="16">
        <f t="shared" si="21"/>
        <v>7</v>
      </c>
      <c r="O62" s="17">
        <f t="shared" si="22"/>
        <v>0.25925925925925924</v>
      </c>
      <c r="P62" s="10">
        <v>27</v>
      </c>
      <c r="Q62" s="10">
        <v>37</v>
      </c>
      <c r="R62" s="10">
        <v>42</v>
      </c>
      <c r="S62" s="10">
        <v>52</v>
      </c>
      <c r="T62" s="10">
        <v>79</v>
      </c>
      <c r="U62" s="10">
        <v>106</v>
      </c>
      <c r="V62" s="18">
        <f t="shared" si="4"/>
        <v>0.1111111111111111</v>
      </c>
      <c r="W62" s="18">
        <f t="shared" si="5"/>
        <v>0.13513513513513514</v>
      </c>
      <c r="X62" s="18">
        <f t="shared" si="17"/>
        <v>0.52380952380952384</v>
      </c>
      <c r="Y62" s="18">
        <f t="shared" si="6"/>
        <v>0.34177215189873417</v>
      </c>
      <c r="Z62" s="18">
        <f t="shared" si="7"/>
        <v>0.28301886792452829</v>
      </c>
      <c r="AA62" s="47">
        <f t="shared" si="8"/>
        <v>52</v>
      </c>
      <c r="AB62" s="6">
        <f t="shared" si="9"/>
        <v>20</v>
      </c>
      <c r="AC62" s="40">
        <v>34</v>
      </c>
      <c r="AD62" s="40">
        <f t="shared" si="10"/>
        <v>0</v>
      </c>
      <c r="AE62" s="41">
        <f t="shared" si="11"/>
        <v>1</v>
      </c>
      <c r="AF62" s="4">
        <v>2</v>
      </c>
      <c r="AG62" s="4">
        <v>2</v>
      </c>
      <c r="AH62" s="87">
        <f t="shared" si="12"/>
        <v>0</v>
      </c>
      <c r="AI62" s="43">
        <f t="shared" si="13"/>
        <v>0</v>
      </c>
      <c r="AJ62" s="53">
        <f t="shared" si="14"/>
        <v>28.299999999999997</v>
      </c>
      <c r="AK62" s="53">
        <f t="shared" si="15"/>
        <v>1</v>
      </c>
      <c r="AL62" s="53">
        <f t="shared" si="16"/>
        <v>0</v>
      </c>
      <c r="AM62" s="88">
        <f t="shared" si="18"/>
        <v>80</v>
      </c>
      <c r="AN62" s="88">
        <f t="shared" si="19"/>
        <v>0</v>
      </c>
    </row>
    <row r="63" spans="1:40" ht="15" hidden="1" x14ac:dyDescent="0.25">
      <c r="A63" s="11" t="s">
        <v>57</v>
      </c>
      <c r="B63" s="13" t="s">
        <v>58</v>
      </c>
      <c r="C63" s="1" t="str">
        <f t="shared" si="1"/>
        <v>AMASYA</v>
      </c>
      <c r="D63" s="14">
        <v>22</v>
      </c>
      <c r="E63" s="14">
        <v>39</v>
      </c>
      <c r="F63" s="14">
        <v>57</v>
      </c>
      <c r="G63" s="14">
        <v>118</v>
      </c>
      <c r="H63" s="15">
        <v>1</v>
      </c>
      <c r="I63" s="15">
        <v>57</v>
      </c>
      <c r="J63" s="15">
        <v>52</v>
      </c>
      <c r="K63" s="15">
        <v>110</v>
      </c>
      <c r="L63" s="49">
        <v>7</v>
      </c>
      <c r="M63" s="6">
        <v>15</v>
      </c>
      <c r="N63" s="16">
        <f t="shared" si="21"/>
        <v>-8</v>
      </c>
      <c r="O63" s="17">
        <f t="shared" si="22"/>
        <v>-6.7796610169491525E-2</v>
      </c>
      <c r="P63" s="10">
        <v>95</v>
      </c>
      <c r="Q63" s="10">
        <v>115</v>
      </c>
      <c r="R63" s="10">
        <v>72</v>
      </c>
      <c r="S63" s="10">
        <v>105</v>
      </c>
      <c r="T63" s="10">
        <v>187</v>
      </c>
      <c r="U63" s="10">
        <v>282</v>
      </c>
      <c r="V63" s="18">
        <f t="shared" si="4"/>
        <v>1.0526315789473684E-2</v>
      </c>
      <c r="W63" s="18">
        <f t="shared" si="5"/>
        <v>0.4956521739130435</v>
      </c>
      <c r="X63" s="18">
        <f t="shared" si="17"/>
        <v>0.61111111111111116</v>
      </c>
      <c r="Y63" s="18">
        <f t="shared" si="6"/>
        <v>0.5401069518716578</v>
      </c>
      <c r="Z63" s="18">
        <f t="shared" si="7"/>
        <v>0.36170212765957449</v>
      </c>
      <c r="AA63" s="47">
        <f t="shared" si="8"/>
        <v>86</v>
      </c>
      <c r="AB63" s="6">
        <f t="shared" si="9"/>
        <v>28</v>
      </c>
      <c r="AC63" s="40">
        <v>110</v>
      </c>
      <c r="AD63" s="40">
        <f t="shared" si="10"/>
        <v>0</v>
      </c>
      <c r="AE63" s="41">
        <f t="shared" si="11"/>
        <v>1</v>
      </c>
      <c r="AF63" s="4">
        <v>9</v>
      </c>
      <c r="AG63" s="4">
        <v>6</v>
      </c>
      <c r="AH63" s="87">
        <f t="shared" si="12"/>
        <v>0</v>
      </c>
      <c r="AI63" s="43">
        <f t="shared" si="13"/>
        <v>0</v>
      </c>
      <c r="AJ63" s="53">
        <f t="shared" si="14"/>
        <v>29.900000000000006</v>
      </c>
      <c r="AK63" s="53">
        <f t="shared" si="15"/>
        <v>1</v>
      </c>
      <c r="AL63" s="53">
        <f t="shared" si="16"/>
        <v>0</v>
      </c>
      <c r="AM63" s="88">
        <f t="shared" si="18"/>
        <v>80</v>
      </c>
      <c r="AN63" s="88">
        <f t="shared" si="19"/>
        <v>0</v>
      </c>
    </row>
    <row r="64" spans="1:40" ht="15" hidden="1" x14ac:dyDescent="0.25">
      <c r="A64" s="11" t="s">
        <v>57</v>
      </c>
      <c r="B64" s="13" t="s">
        <v>59</v>
      </c>
      <c r="C64" s="1" t="str">
        <f t="shared" si="1"/>
        <v>AMASYA</v>
      </c>
      <c r="D64" s="14">
        <v>25</v>
      </c>
      <c r="E64" s="14">
        <v>106</v>
      </c>
      <c r="F64" s="14">
        <v>123</v>
      </c>
      <c r="G64" s="14">
        <v>254</v>
      </c>
      <c r="H64" s="15">
        <v>22</v>
      </c>
      <c r="I64" s="15">
        <v>93</v>
      </c>
      <c r="J64" s="15">
        <v>147</v>
      </c>
      <c r="K64" s="15">
        <v>262</v>
      </c>
      <c r="L64" s="49">
        <v>9</v>
      </c>
      <c r="M64" s="6">
        <v>34</v>
      </c>
      <c r="N64" s="16">
        <f t="shared" si="21"/>
        <v>8</v>
      </c>
      <c r="O64" s="17">
        <f t="shared" si="22"/>
        <v>3.1496062992125984E-2</v>
      </c>
      <c r="P64" s="10">
        <v>183</v>
      </c>
      <c r="Q64" s="10">
        <v>225</v>
      </c>
      <c r="R64" s="10">
        <v>163</v>
      </c>
      <c r="S64" s="10">
        <v>244</v>
      </c>
      <c r="T64" s="10">
        <v>388</v>
      </c>
      <c r="U64" s="10">
        <v>571</v>
      </c>
      <c r="V64" s="18">
        <f t="shared" si="4"/>
        <v>0.12021857923497267</v>
      </c>
      <c r="W64" s="18">
        <f t="shared" si="5"/>
        <v>0.41333333333333333</v>
      </c>
      <c r="X64" s="18">
        <f t="shared" si="17"/>
        <v>0.74846625766871167</v>
      </c>
      <c r="Y64" s="18">
        <f t="shared" si="6"/>
        <v>0.55412371134020622</v>
      </c>
      <c r="Z64" s="18">
        <f t="shared" si="7"/>
        <v>0.41506129597197899</v>
      </c>
      <c r="AA64" s="47">
        <f t="shared" si="8"/>
        <v>173</v>
      </c>
      <c r="AB64" s="6">
        <f t="shared" si="9"/>
        <v>41</v>
      </c>
      <c r="AC64" s="40">
        <v>262</v>
      </c>
      <c r="AD64" s="40">
        <f t="shared" si="10"/>
        <v>0</v>
      </c>
      <c r="AE64" s="41">
        <f t="shared" si="11"/>
        <v>1</v>
      </c>
      <c r="AF64" s="4">
        <v>13</v>
      </c>
      <c r="AG64" s="4">
        <v>18</v>
      </c>
      <c r="AH64" s="87">
        <f t="shared" si="12"/>
        <v>0.38461538461538464</v>
      </c>
      <c r="AI64" s="43">
        <f t="shared" si="13"/>
        <v>0.55555555555555558</v>
      </c>
      <c r="AJ64" s="53">
        <f t="shared" si="14"/>
        <v>56.599999999999966</v>
      </c>
      <c r="AK64" s="53">
        <f t="shared" si="15"/>
        <v>2</v>
      </c>
      <c r="AL64" s="53">
        <f t="shared" si="16"/>
        <v>0</v>
      </c>
      <c r="AM64" s="88">
        <f t="shared" si="18"/>
        <v>160</v>
      </c>
      <c r="AN64" s="88">
        <f t="shared" si="19"/>
        <v>0</v>
      </c>
    </row>
    <row r="65" spans="1:40" ht="15" hidden="1" x14ac:dyDescent="0.25">
      <c r="A65" s="11" t="s">
        <v>57</v>
      </c>
      <c r="B65" s="13" t="s">
        <v>60</v>
      </c>
      <c r="C65" s="1" t="str">
        <f t="shared" si="1"/>
        <v>AMASYA</v>
      </c>
      <c r="D65" s="14">
        <v>3</v>
      </c>
      <c r="E65" s="14">
        <v>26</v>
      </c>
      <c r="F65" s="14">
        <v>11</v>
      </c>
      <c r="G65" s="14">
        <v>40</v>
      </c>
      <c r="H65" s="15">
        <v>6</v>
      </c>
      <c r="I65" s="15">
        <v>15</v>
      </c>
      <c r="J65" s="15">
        <v>21</v>
      </c>
      <c r="K65" s="15">
        <v>42</v>
      </c>
      <c r="L65" s="49">
        <v>4</v>
      </c>
      <c r="M65" s="6">
        <v>4</v>
      </c>
      <c r="N65" s="16">
        <f t="shared" si="21"/>
        <v>2</v>
      </c>
      <c r="O65" s="17">
        <f t="shared" si="22"/>
        <v>0.05</v>
      </c>
      <c r="P65" s="10">
        <v>23</v>
      </c>
      <c r="Q65" s="10">
        <v>36</v>
      </c>
      <c r="R65" s="10">
        <v>33</v>
      </c>
      <c r="S65" s="10">
        <v>43</v>
      </c>
      <c r="T65" s="10">
        <v>69</v>
      </c>
      <c r="U65" s="10">
        <v>92</v>
      </c>
      <c r="V65" s="18">
        <f t="shared" si="4"/>
        <v>0.2608695652173913</v>
      </c>
      <c r="W65" s="18">
        <f t="shared" si="5"/>
        <v>0.41666666666666669</v>
      </c>
      <c r="X65" s="18">
        <f t="shared" si="17"/>
        <v>0.63636363636363635</v>
      </c>
      <c r="Y65" s="18">
        <f t="shared" si="6"/>
        <v>0.52173913043478259</v>
      </c>
      <c r="Z65" s="18">
        <f t="shared" si="7"/>
        <v>0.45652173913043476</v>
      </c>
      <c r="AA65" s="47">
        <f t="shared" si="8"/>
        <v>33</v>
      </c>
      <c r="AB65" s="6">
        <f t="shared" si="9"/>
        <v>12</v>
      </c>
      <c r="AC65" s="40">
        <v>42</v>
      </c>
      <c r="AD65" s="40">
        <f t="shared" si="10"/>
        <v>0</v>
      </c>
      <c r="AE65" s="41">
        <f t="shared" si="11"/>
        <v>1</v>
      </c>
      <c r="AF65" s="4">
        <v>2</v>
      </c>
      <c r="AG65" s="4">
        <v>3</v>
      </c>
      <c r="AH65" s="87">
        <f t="shared" si="12"/>
        <v>0.5</v>
      </c>
      <c r="AI65" s="43">
        <f t="shared" si="13"/>
        <v>0.66666666666666663</v>
      </c>
      <c r="AJ65" s="53">
        <f t="shared" si="14"/>
        <v>12.299999999999997</v>
      </c>
      <c r="AK65" s="53">
        <f t="shared" si="15"/>
        <v>0</v>
      </c>
      <c r="AL65" s="53">
        <f t="shared" si="16"/>
        <v>0</v>
      </c>
      <c r="AM65" s="88">
        <f t="shared" si="18"/>
        <v>0</v>
      </c>
      <c r="AN65" s="88">
        <f t="shared" si="19"/>
        <v>0</v>
      </c>
    </row>
    <row r="66" spans="1:40" ht="15" hidden="1" x14ac:dyDescent="0.25">
      <c r="A66" s="11" t="s">
        <v>57</v>
      </c>
      <c r="B66" s="13" t="s">
        <v>1044</v>
      </c>
      <c r="C66" s="1" t="str">
        <f t="shared" si="1"/>
        <v>AMASYA</v>
      </c>
      <c r="D66" s="14">
        <v>487</v>
      </c>
      <c r="E66" s="14">
        <v>1211</v>
      </c>
      <c r="F66" s="14">
        <v>1360</v>
      </c>
      <c r="G66" s="14">
        <v>3058</v>
      </c>
      <c r="H66" s="15">
        <v>344</v>
      </c>
      <c r="I66" s="15">
        <v>1052</v>
      </c>
      <c r="J66" s="15">
        <v>1416</v>
      </c>
      <c r="K66" s="15">
        <v>2812</v>
      </c>
      <c r="L66" s="49">
        <v>51</v>
      </c>
      <c r="M66" s="6">
        <v>353</v>
      </c>
      <c r="N66" s="16">
        <f t="shared" si="21"/>
        <v>-246</v>
      </c>
      <c r="O66" s="17">
        <f t="shared" si="22"/>
        <v>-8.0444735120994107E-2</v>
      </c>
      <c r="P66" s="10">
        <v>1370</v>
      </c>
      <c r="Q66" s="10">
        <v>1808</v>
      </c>
      <c r="R66" s="10">
        <v>1320</v>
      </c>
      <c r="S66" s="10">
        <v>1743</v>
      </c>
      <c r="T66" s="10">
        <v>3128</v>
      </c>
      <c r="U66" s="10">
        <v>4498</v>
      </c>
      <c r="V66" s="18">
        <f t="shared" si="4"/>
        <v>0.25109489051094891</v>
      </c>
      <c r="W66" s="18">
        <f t="shared" si="5"/>
        <v>0.58185840707964598</v>
      </c>
      <c r="X66" s="18">
        <f t="shared" si="17"/>
        <v>0.84393939393939399</v>
      </c>
      <c r="Y66" s="18">
        <f t="shared" si="6"/>
        <v>0.69245524296675187</v>
      </c>
      <c r="Z66" s="18">
        <f t="shared" si="7"/>
        <v>0.55802578923966206</v>
      </c>
      <c r="AA66" s="47">
        <f t="shared" si="8"/>
        <v>962</v>
      </c>
      <c r="AB66" s="6">
        <f t="shared" si="9"/>
        <v>206</v>
      </c>
      <c r="AC66" s="40">
        <v>2440</v>
      </c>
      <c r="AD66" s="40">
        <f t="shared" si="10"/>
        <v>372</v>
      </c>
      <c r="AE66" s="41">
        <f t="shared" si="11"/>
        <v>0.86770981507823608</v>
      </c>
      <c r="AF66" s="4">
        <v>110</v>
      </c>
      <c r="AG66" s="4">
        <v>147</v>
      </c>
      <c r="AH66" s="87">
        <f t="shared" si="12"/>
        <v>0.33636363636363636</v>
      </c>
      <c r="AI66" s="43">
        <f t="shared" si="13"/>
        <v>0.50340136054421769</v>
      </c>
      <c r="AJ66" s="53">
        <f t="shared" si="14"/>
        <v>23.599999999999909</v>
      </c>
      <c r="AK66" s="53">
        <f t="shared" si="15"/>
        <v>1</v>
      </c>
      <c r="AL66" s="53">
        <f t="shared" si="16"/>
        <v>0</v>
      </c>
      <c r="AM66" s="88">
        <f t="shared" si="18"/>
        <v>80</v>
      </c>
      <c r="AN66" s="88">
        <f t="shared" si="19"/>
        <v>0</v>
      </c>
    </row>
    <row r="67" spans="1:40" ht="15" hidden="1" x14ac:dyDescent="0.25">
      <c r="A67" s="11" t="s">
        <v>57</v>
      </c>
      <c r="B67" s="13" t="s">
        <v>61</v>
      </c>
      <c r="C67" s="1" t="str">
        <f t="shared" si="1"/>
        <v>AMASYA</v>
      </c>
      <c r="D67" s="14">
        <v>237</v>
      </c>
      <c r="E67" s="14">
        <v>556</v>
      </c>
      <c r="F67" s="14">
        <v>727</v>
      </c>
      <c r="G67" s="14">
        <v>1520</v>
      </c>
      <c r="H67" s="15">
        <v>102</v>
      </c>
      <c r="I67" s="15">
        <v>391</v>
      </c>
      <c r="J67" s="15">
        <v>713</v>
      </c>
      <c r="K67" s="15">
        <v>1206</v>
      </c>
      <c r="L67" s="49">
        <v>16</v>
      </c>
      <c r="M67" s="6">
        <v>176</v>
      </c>
      <c r="N67" s="16">
        <f t="shared" si="21"/>
        <v>-314</v>
      </c>
      <c r="O67" s="17">
        <f t="shared" si="22"/>
        <v>-0.20657894736842106</v>
      </c>
      <c r="P67" s="10">
        <v>708</v>
      </c>
      <c r="Q67" s="10">
        <v>919</v>
      </c>
      <c r="R67" s="10">
        <v>692</v>
      </c>
      <c r="S67" s="10">
        <v>900</v>
      </c>
      <c r="T67" s="10">
        <v>1611</v>
      </c>
      <c r="U67" s="10">
        <v>2319</v>
      </c>
      <c r="V67" s="18">
        <f t="shared" si="4"/>
        <v>0.1440677966101695</v>
      </c>
      <c r="W67" s="18">
        <f t="shared" si="5"/>
        <v>0.42546245919477693</v>
      </c>
      <c r="X67" s="18">
        <f t="shared" si="17"/>
        <v>0.79913294797687862</v>
      </c>
      <c r="Y67" s="18">
        <f t="shared" si="6"/>
        <v>0.58597144630664189</v>
      </c>
      <c r="Z67" s="18">
        <f t="shared" si="7"/>
        <v>0.45105648986632169</v>
      </c>
      <c r="AA67" s="47">
        <f t="shared" si="8"/>
        <v>667</v>
      </c>
      <c r="AB67" s="6">
        <f t="shared" si="9"/>
        <v>139</v>
      </c>
      <c r="AC67" s="40">
        <v>1165</v>
      </c>
      <c r="AD67" s="40">
        <f t="shared" si="10"/>
        <v>41</v>
      </c>
      <c r="AE67" s="41">
        <f t="shared" si="11"/>
        <v>0.96600331674958539</v>
      </c>
      <c r="AF67" s="4">
        <v>42</v>
      </c>
      <c r="AG67" s="4">
        <v>63</v>
      </c>
      <c r="AH67" s="87">
        <f t="shared" si="12"/>
        <v>0.5</v>
      </c>
      <c r="AI67" s="43">
        <f t="shared" si="13"/>
        <v>0.66666666666666663</v>
      </c>
      <c r="AJ67" s="53">
        <f t="shared" si="14"/>
        <v>183.69999999999982</v>
      </c>
      <c r="AK67" s="53">
        <f t="shared" si="15"/>
        <v>9</v>
      </c>
      <c r="AL67" s="53">
        <f t="shared" si="16"/>
        <v>1</v>
      </c>
      <c r="AM67" s="88">
        <f t="shared" si="18"/>
        <v>720</v>
      </c>
      <c r="AN67" s="88">
        <f t="shared" si="19"/>
        <v>1200</v>
      </c>
    </row>
    <row r="68" spans="1:40" ht="15" hidden="1" x14ac:dyDescent="0.25">
      <c r="A68" s="11" t="s">
        <v>57</v>
      </c>
      <c r="B68" s="13" t="s">
        <v>62</v>
      </c>
      <c r="C68" s="1" t="str">
        <f t="shared" si="1"/>
        <v>AMASYA</v>
      </c>
      <c r="D68" s="14">
        <v>75</v>
      </c>
      <c r="E68" s="14">
        <v>296</v>
      </c>
      <c r="F68" s="14">
        <v>429</v>
      </c>
      <c r="G68" s="14">
        <v>800</v>
      </c>
      <c r="H68" s="15">
        <v>102</v>
      </c>
      <c r="I68" s="15">
        <v>249</v>
      </c>
      <c r="J68" s="15">
        <v>403</v>
      </c>
      <c r="K68" s="15">
        <v>754</v>
      </c>
      <c r="L68" s="49">
        <v>24</v>
      </c>
      <c r="M68" s="6">
        <v>111</v>
      </c>
      <c r="N68" s="16">
        <f t="shared" si="21"/>
        <v>-46</v>
      </c>
      <c r="O68" s="17">
        <f t="shared" si="22"/>
        <v>-5.7500000000000002E-2</v>
      </c>
      <c r="P68" s="10">
        <v>466</v>
      </c>
      <c r="Q68" s="10">
        <v>646</v>
      </c>
      <c r="R68" s="10">
        <v>516</v>
      </c>
      <c r="S68" s="10">
        <v>663</v>
      </c>
      <c r="T68" s="10">
        <v>1162</v>
      </c>
      <c r="U68" s="10">
        <v>1628</v>
      </c>
      <c r="V68" s="18">
        <f t="shared" si="4"/>
        <v>0.21888412017167383</v>
      </c>
      <c r="W68" s="18">
        <f t="shared" si="5"/>
        <v>0.38544891640866874</v>
      </c>
      <c r="X68" s="18">
        <f t="shared" si="17"/>
        <v>0.61240310077519378</v>
      </c>
      <c r="Y68" s="18">
        <f t="shared" si="6"/>
        <v>0.48623063683304646</v>
      </c>
      <c r="Z68" s="18">
        <f t="shared" si="7"/>
        <v>0.40970515970515969</v>
      </c>
      <c r="AA68" s="47">
        <f t="shared" si="8"/>
        <v>597</v>
      </c>
      <c r="AB68" s="6">
        <f t="shared" si="9"/>
        <v>200</v>
      </c>
      <c r="AC68" s="40">
        <v>754</v>
      </c>
      <c r="AD68" s="40">
        <f t="shared" si="10"/>
        <v>0</v>
      </c>
      <c r="AE68" s="41">
        <f t="shared" si="11"/>
        <v>1</v>
      </c>
      <c r="AF68" s="4">
        <v>31</v>
      </c>
      <c r="AG68" s="4">
        <v>43</v>
      </c>
      <c r="AH68" s="87">
        <f t="shared" si="12"/>
        <v>0.38709677419354838</v>
      </c>
      <c r="AI68" s="43">
        <f t="shared" si="13"/>
        <v>0.55813953488372092</v>
      </c>
      <c r="AJ68" s="53">
        <f t="shared" si="14"/>
        <v>248.39999999999998</v>
      </c>
      <c r="AK68" s="53">
        <f t="shared" si="15"/>
        <v>12</v>
      </c>
      <c r="AL68" s="53">
        <f t="shared" si="16"/>
        <v>2</v>
      </c>
      <c r="AM68" s="88">
        <f t="shared" si="18"/>
        <v>960</v>
      </c>
      <c r="AN68" s="88">
        <f t="shared" si="19"/>
        <v>2400</v>
      </c>
    </row>
    <row r="69" spans="1:40" ht="15" hidden="1" x14ac:dyDescent="0.25">
      <c r="A69" s="11" t="s">
        <v>57</v>
      </c>
      <c r="B69" s="13" t="s">
        <v>63</v>
      </c>
      <c r="C69" s="1" t="str">
        <f t="shared" si="1"/>
        <v>AMASYA</v>
      </c>
      <c r="D69" s="14">
        <v>46</v>
      </c>
      <c r="E69" s="14">
        <v>173</v>
      </c>
      <c r="F69" s="14">
        <v>152</v>
      </c>
      <c r="G69" s="14">
        <v>371</v>
      </c>
      <c r="H69" s="15">
        <v>43</v>
      </c>
      <c r="I69" s="15">
        <v>132</v>
      </c>
      <c r="J69" s="15">
        <v>195</v>
      </c>
      <c r="K69" s="15">
        <v>370</v>
      </c>
      <c r="L69" s="49">
        <v>18</v>
      </c>
      <c r="M69" s="6">
        <v>38</v>
      </c>
      <c r="N69" s="16">
        <f t="shared" si="21"/>
        <v>-1</v>
      </c>
      <c r="O69" s="17">
        <f t="shared" si="22"/>
        <v>-2.6954177897574125E-3</v>
      </c>
      <c r="P69" s="10">
        <v>250</v>
      </c>
      <c r="Q69" s="10">
        <v>310</v>
      </c>
      <c r="R69" s="10">
        <v>270</v>
      </c>
      <c r="S69" s="10">
        <v>338</v>
      </c>
      <c r="T69" s="10">
        <v>580</v>
      </c>
      <c r="U69" s="10">
        <v>830</v>
      </c>
      <c r="V69" s="18">
        <f t="shared" si="4"/>
        <v>0.17199999999999999</v>
      </c>
      <c r="W69" s="18">
        <f t="shared" si="5"/>
        <v>0.4258064516129032</v>
      </c>
      <c r="X69" s="18">
        <f t="shared" si="17"/>
        <v>0.64814814814814814</v>
      </c>
      <c r="Y69" s="18">
        <f t="shared" si="6"/>
        <v>0.52931034482758621</v>
      </c>
      <c r="Z69" s="18">
        <f t="shared" si="7"/>
        <v>0.42168674698795183</v>
      </c>
      <c r="AA69" s="47">
        <f t="shared" si="8"/>
        <v>273</v>
      </c>
      <c r="AB69" s="6">
        <f t="shared" si="9"/>
        <v>95</v>
      </c>
      <c r="AC69" s="40">
        <v>370</v>
      </c>
      <c r="AD69" s="40">
        <f t="shared" si="10"/>
        <v>0</v>
      </c>
      <c r="AE69" s="41">
        <f t="shared" si="11"/>
        <v>1</v>
      </c>
      <c r="AF69" s="4">
        <v>22</v>
      </c>
      <c r="AG69" s="4">
        <v>25</v>
      </c>
      <c r="AH69" s="87">
        <f t="shared" si="12"/>
        <v>0.13636363636363635</v>
      </c>
      <c r="AI69" s="43">
        <f t="shared" si="13"/>
        <v>0.24</v>
      </c>
      <c r="AJ69" s="53">
        <f t="shared" si="14"/>
        <v>99</v>
      </c>
      <c r="AK69" s="53">
        <f t="shared" si="15"/>
        <v>4</v>
      </c>
      <c r="AL69" s="53">
        <f t="shared" si="16"/>
        <v>0</v>
      </c>
      <c r="AM69" s="88">
        <f t="shared" si="18"/>
        <v>320</v>
      </c>
      <c r="AN69" s="88">
        <f t="shared" si="19"/>
        <v>0</v>
      </c>
    </row>
    <row r="70" spans="1:40" ht="15" hidden="1" x14ac:dyDescent="0.25">
      <c r="A70" s="11" t="s">
        <v>64</v>
      </c>
      <c r="B70" s="13" t="s">
        <v>65</v>
      </c>
      <c r="C70" s="1" t="str">
        <f t="shared" ref="C70:C133" si="23">A70</f>
        <v>ANKARA</v>
      </c>
      <c r="D70" s="14">
        <v>37</v>
      </c>
      <c r="E70" s="14">
        <v>122</v>
      </c>
      <c r="F70" s="14">
        <v>229</v>
      </c>
      <c r="G70" s="14">
        <v>388</v>
      </c>
      <c r="H70" s="15">
        <v>33</v>
      </c>
      <c r="I70" s="15">
        <v>146</v>
      </c>
      <c r="J70" s="15">
        <v>223</v>
      </c>
      <c r="K70" s="15">
        <v>402</v>
      </c>
      <c r="L70" s="49">
        <v>24</v>
      </c>
      <c r="M70" s="6">
        <v>50</v>
      </c>
      <c r="N70" s="16">
        <f t="shared" ref="N70:N101" si="24">K70-G70</f>
        <v>14</v>
      </c>
      <c r="O70" s="17">
        <f t="shared" ref="O70:O101" si="25">(K70-G70)/G70</f>
        <v>3.608247422680412E-2</v>
      </c>
      <c r="P70" s="10">
        <v>432</v>
      </c>
      <c r="Q70" s="10">
        <v>494</v>
      </c>
      <c r="R70" s="10">
        <v>372</v>
      </c>
      <c r="S70" s="10">
        <v>486</v>
      </c>
      <c r="T70" s="10">
        <v>866</v>
      </c>
      <c r="U70" s="10">
        <v>1298</v>
      </c>
      <c r="V70" s="18">
        <f t="shared" ref="V70:V133" si="26">H70/P70</f>
        <v>7.6388888888888895E-2</v>
      </c>
      <c r="W70" s="18">
        <f t="shared" ref="W70:W133" si="27">I70/Q70</f>
        <v>0.29554655870445345</v>
      </c>
      <c r="X70" s="18">
        <f t="shared" ref="X70:X133" si="28">((J70+L70)-M70)/R70</f>
        <v>0.52956989247311825</v>
      </c>
      <c r="Y70" s="18">
        <f t="shared" ref="Y70:Y133" si="29">((I70+J70+L70)-M70)/T70</f>
        <v>0.39607390300230949</v>
      </c>
      <c r="Z70" s="18">
        <f t="shared" ref="Z70:Z133" si="30">((K70+L70)-M70)/U70</f>
        <v>0.2896764252696456</v>
      </c>
      <c r="AA70" s="47">
        <f t="shared" ref="AA70:AA133" si="31">T70-((I70+J70+L70)-M70)</f>
        <v>523</v>
      </c>
      <c r="AB70" s="6">
        <f t="shared" ref="AB70:AB133" si="32">R70-((J70+L70)-M70)</f>
        <v>175</v>
      </c>
      <c r="AC70" s="40">
        <v>402</v>
      </c>
      <c r="AD70" s="40">
        <f t="shared" ref="AD70:AD133" si="33">K70-AC70</f>
        <v>0</v>
      </c>
      <c r="AE70" s="41">
        <f t="shared" ref="AE70:AE133" si="34">AC70/K70</f>
        <v>1</v>
      </c>
      <c r="AF70" s="4">
        <v>23</v>
      </c>
      <c r="AG70" s="4">
        <v>27</v>
      </c>
      <c r="AH70" s="87">
        <f t="shared" ref="AH70:AH133" si="35">IF((AG70-AF70)/AF70&gt;0,(AG70-AF70)/AF70,0)</f>
        <v>0.17391304347826086</v>
      </c>
      <c r="AI70" s="43">
        <f t="shared" ref="AI70:AI133" si="36">IF(((AG70-AF70)*2)/AG70&gt;0,((AG70-AF70)*2)/AG70,0)</f>
        <v>0.29629629629629628</v>
      </c>
      <c r="AJ70" s="53">
        <f t="shared" ref="AJ70:AJ133" si="37">IF((T70*0.7)-((I70+J70+L70)-M70)&gt;0,(T70*0.7)-((I70+J70+L70)-M70),0)</f>
        <v>263.19999999999993</v>
      </c>
      <c r="AK70" s="53">
        <f t="shared" ref="AK70:AK133" si="38">IF(AJ70/20&gt;0,INT(AJ70/20),0)</f>
        <v>13</v>
      </c>
      <c r="AL70" s="53">
        <f t="shared" ref="AL70:AL133" si="39">IF(AK70/5&gt;0.49,INT(AK70/5),0)</f>
        <v>2</v>
      </c>
      <c r="AM70" s="88">
        <f t="shared" si="18"/>
        <v>1040</v>
      </c>
      <c r="AN70" s="88">
        <f t="shared" si="19"/>
        <v>2400</v>
      </c>
    </row>
    <row r="71" spans="1:40" ht="15" hidden="1" customHeight="1" x14ac:dyDescent="0.25">
      <c r="A71" s="11" t="s">
        <v>64</v>
      </c>
      <c r="B71" s="13" t="s">
        <v>66</v>
      </c>
      <c r="C71" s="1" t="str">
        <f t="shared" si="23"/>
        <v>ANKARA</v>
      </c>
      <c r="D71" s="14">
        <v>318</v>
      </c>
      <c r="E71" s="14">
        <v>1211</v>
      </c>
      <c r="F71" s="14">
        <v>2104</v>
      </c>
      <c r="G71" s="14">
        <v>3633</v>
      </c>
      <c r="H71" s="15">
        <v>391</v>
      </c>
      <c r="I71" s="15">
        <v>1132</v>
      </c>
      <c r="J71" s="15">
        <v>2395</v>
      </c>
      <c r="K71" s="15">
        <v>3918</v>
      </c>
      <c r="L71" s="49">
        <v>200</v>
      </c>
      <c r="M71" s="6">
        <v>539</v>
      </c>
      <c r="N71" s="16">
        <f t="shared" si="24"/>
        <v>285</v>
      </c>
      <c r="O71" s="17">
        <f t="shared" si="25"/>
        <v>7.8447563996696945E-2</v>
      </c>
      <c r="P71" s="10">
        <v>4318</v>
      </c>
      <c r="Q71" s="10">
        <v>5549</v>
      </c>
      <c r="R71" s="10">
        <v>4264</v>
      </c>
      <c r="S71" s="10">
        <v>5624</v>
      </c>
      <c r="T71" s="10">
        <v>9813</v>
      </c>
      <c r="U71" s="10">
        <v>14131</v>
      </c>
      <c r="V71" s="18">
        <f t="shared" si="26"/>
        <v>9.055118110236221E-2</v>
      </c>
      <c r="W71" s="18">
        <f t="shared" si="27"/>
        <v>0.20400072085060372</v>
      </c>
      <c r="X71" s="18">
        <f t="shared" si="28"/>
        <v>0.48217636022514071</v>
      </c>
      <c r="Y71" s="18">
        <f t="shared" si="29"/>
        <v>0.32487516559665752</v>
      </c>
      <c r="Z71" s="18">
        <f t="shared" si="30"/>
        <v>0.2532729460052367</v>
      </c>
      <c r="AA71" s="47">
        <f t="shared" si="31"/>
        <v>6625</v>
      </c>
      <c r="AB71" s="6">
        <f t="shared" si="32"/>
        <v>2208</v>
      </c>
      <c r="AC71" s="40">
        <v>3510</v>
      </c>
      <c r="AD71" s="40">
        <f t="shared" si="33"/>
        <v>408</v>
      </c>
      <c r="AE71" s="41">
        <f t="shared" si="34"/>
        <v>0.8958652373660031</v>
      </c>
      <c r="AF71" s="4">
        <v>135</v>
      </c>
      <c r="AG71" s="4">
        <v>198</v>
      </c>
      <c r="AH71" s="87">
        <f t="shared" si="35"/>
        <v>0.46666666666666667</v>
      </c>
      <c r="AI71" s="43">
        <f t="shared" si="36"/>
        <v>0.63636363636363635</v>
      </c>
      <c r="AJ71" s="53">
        <f t="shared" si="37"/>
        <v>3681.0999999999995</v>
      </c>
      <c r="AK71" s="53">
        <f t="shared" si="38"/>
        <v>184</v>
      </c>
      <c r="AL71" s="53">
        <f t="shared" si="39"/>
        <v>36</v>
      </c>
      <c r="AM71" s="88">
        <f t="shared" ref="AM71:AM134" si="40">IF(AK71&gt;0.49,(AK71*$AM$1)/1000,0)</f>
        <v>14720</v>
      </c>
      <c r="AN71" s="88">
        <f t="shared" ref="AN71:AN134" si="41">IF(AL71&gt;0.49,(AL71*$AN$1)/1000,0)</f>
        <v>43200</v>
      </c>
    </row>
    <row r="72" spans="1:40" ht="15" hidden="1" x14ac:dyDescent="0.25">
      <c r="A72" s="11" t="s">
        <v>64</v>
      </c>
      <c r="B72" s="13" t="s">
        <v>67</v>
      </c>
      <c r="C72" s="1" t="str">
        <f t="shared" si="23"/>
        <v>ANKARA</v>
      </c>
      <c r="D72" s="14">
        <v>19</v>
      </c>
      <c r="E72" s="14">
        <v>40</v>
      </c>
      <c r="F72" s="14">
        <v>77</v>
      </c>
      <c r="G72" s="14">
        <v>136</v>
      </c>
      <c r="H72" s="15">
        <v>29</v>
      </c>
      <c r="I72" s="15">
        <v>43</v>
      </c>
      <c r="J72" s="15">
        <v>79</v>
      </c>
      <c r="K72" s="15">
        <v>151</v>
      </c>
      <c r="L72" s="49">
        <v>1</v>
      </c>
      <c r="M72" s="6">
        <v>17</v>
      </c>
      <c r="N72" s="16">
        <f t="shared" si="24"/>
        <v>15</v>
      </c>
      <c r="O72" s="17">
        <f t="shared" si="25"/>
        <v>0.11029411764705882</v>
      </c>
      <c r="P72" s="10">
        <v>98</v>
      </c>
      <c r="Q72" s="10">
        <v>134</v>
      </c>
      <c r="R72" s="10">
        <v>90</v>
      </c>
      <c r="S72" s="10">
        <v>121</v>
      </c>
      <c r="T72" s="10">
        <v>224</v>
      </c>
      <c r="U72" s="10">
        <v>322</v>
      </c>
      <c r="V72" s="18">
        <f t="shared" si="26"/>
        <v>0.29591836734693877</v>
      </c>
      <c r="W72" s="18">
        <f t="shared" si="27"/>
        <v>0.32089552238805968</v>
      </c>
      <c r="X72" s="18">
        <f t="shared" si="28"/>
        <v>0.7</v>
      </c>
      <c r="Y72" s="18">
        <f t="shared" si="29"/>
        <v>0.4732142857142857</v>
      </c>
      <c r="Z72" s="18">
        <f t="shared" si="30"/>
        <v>0.41925465838509318</v>
      </c>
      <c r="AA72" s="47">
        <f t="shared" si="31"/>
        <v>118</v>
      </c>
      <c r="AB72" s="6">
        <f t="shared" si="32"/>
        <v>27</v>
      </c>
      <c r="AC72" s="40">
        <v>107</v>
      </c>
      <c r="AD72" s="40">
        <f t="shared" si="33"/>
        <v>44</v>
      </c>
      <c r="AE72" s="41">
        <f t="shared" si="34"/>
        <v>0.70860927152317876</v>
      </c>
      <c r="AF72" s="4">
        <v>10</v>
      </c>
      <c r="AG72" s="4">
        <v>9</v>
      </c>
      <c r="AH72" s="87">
        <f t="shared" si="35"/>
        <v>0</v>
      </c>
      <c r="AI72" s="43">
        <f t="shared" si="36"/>
        <v>0</v>
      </c>
      <c r="AJ72" s="53">
        <f t="shared" si="37"/>
        <v>50.799999999999983</v>
      </c>
      <c r="AK72" s="53">
        <f t="shared" si="38"/>
        <v>2</v>
      </c>
      <c r="AL72" s="53">
        <f t="shared" si="39"/>
        <v>0</v>
      </c>
      <c r="AM72" s="88">
        <f t="shared" si="40"/>
        <v>160</v>
      </c>
      <c r="AN72" s="88">
        <f t="shared" si="41"/>
        <v>0</v>
      </c>
    </row>
    <row r="73" spans="1:40" ht="15" hidden="1" x14ac:dyDescent="0.25">
      <c r="A73" s="11" t="s">
        <v>64</v>
      </c>
      <c r="B73" s="13" t="s">
        <v>68</v>
      </c>
      <c r="C73" s="1" t="str">
        <f t="shared" si="23"/>
        <v>ANKARA</v>
      </c>
      <c r="D73" s="14">
        <v>2</v>
      </c>
      <c r="E73" s="14">
        <v>38</v>
      </c>
      <c r="F73" s="14">
        <v>57</v>
      </c>
      <c r="G73" s="14">
        <v>97</v>
      </c>
      <c r="H73" s="15">
        <v>6</v>
      </c>
      <c r="I73" s="15">
        <v>35</v>
      </c>
      <c r="J73" s="15">
        <v>49</v>
      </c>
      <c r="K73" s="15">
        <v>90</v>
      </c>
      <c r="L73" s="49">
        <v>19</v>
      </c>
      <c r="M73" s="6">
        <v>11</v>
      </c>
      <c r="N73" s="16">
        <f t="shared" si="24"/>
        <v>-7</v>
      </c>
      <c r="O73" s="17">
        <f t="shared" si="25"/>
        <v>-7.2164948453608241E-2</v>
      </c>
      <c r="P73" s="10">
        <v>213</v>
      </c>
      <c r="Q73" s="10">
        <v>274</v>
      </c>
      <c r="R73" s="10">
        <v>215</v>
      </c>
      <c r="S73" s="10">
        <v>273</v>
      </c>
      <c r="T73" s="10">
        <v>489</v>
      </c>
      <c r="U73" s="10">
        <v>702</v>
      </c>
      <c r="V73" s="18">
        <f t="shared" si="26"/>
        <v>2.8169014084507043E-2</v>
      </c>
      <c r="W73" s="18">
        <f t="shared" si="27"/>
        <v>0.12773722627737227</v>
      </c>
      <c r="X73" s="18">
        <f t="shared" si="28"/>
        <v>0.26511627906976742</v>
      </c>
      <c r="Y73" s="18">
        <f t="shared" si="29"/>
        <v>0.18813905930470348</v>
      </c>
      <c r="Z73" s="18">
        <f t="shared" si="30"/>
        <v>0.1396011396011396</v>
      </c>
      <c r="AA73" s="47">
        <f t="shared" si="31"/>
        <v>397</v>
      </c>
      <c r="AB73" s="6">
        <f t="shared" si="32"/>
        <v>158</v>
      </c>
      <c r="AC73" s="40">
        <v>90</v>
      </c>
      <c r="AD73" s="40">
        <f t="shared" si="33"/>
        <v>0</v>
      </c>
      <c r="AE73" s="41">
        <f t="shared" si="34"/>
        <v>1</v>
      </c>
      <c r="AF73" s="4">
        <v>12</v>
      </c>
      <c r="AG73" s="4">
        <v>8</v>
      </c>
      <c r="AH73" s="87">
        <f t="shared" si="35"/>
        <v>0</v>
      </c>
      <c r="AI73" s="43">
        <f t="shared" si="36"/>
        <v>0</v>
      </c>
      <c r="AJ73" s="53">
        <f t="shared" si="37"/>
        <v>250.29999999999995</v>
      </c>
      <c r="AK73" s="53">
        <f t="shared" si="38"/>
        <v>12</v>
      </c>
      <c r="AL73" s="53">
        <f t="shared" si="39"/>
        <v>2</v>
      </c>
      <c r="AM73" s="88">
        <f t="shared" si="40"/>
        <v>960</v>
      </c>
      <c r="AN73" s="88">
        <f t="shared" si="41"/>
        <v>2400</v>
      </c>
    </row>
    <row r="74" spans="1:40" ht="15" hidden="1" x14ac:dyDescent="0.25">
      <c r="A74" s="11" t="s">
        <v>64</v>
      </c>
      <c r="B74" s="13" t="s">
        <v>69</v>
      </c>
      <c r="C74" s="1" t="str">
        <f t="shared" si="23"/>
        <v>ANKARA</v>
      </c>
      <c r="D74" s="14">
        <v>67</v>
      </c>
      <c r="E74" s="14">
        <v>203</v>
      </c>
      <c r="F74" s="14">
        <v>407</v>
      </c>
      <c r="G74" s="14">
        <v>677</v>
      </c>
      <c r="H74" s="15">
        <v>61</v>
      </c>
      <c r="I74" s="15">
        <v>213</v>
      </c>
      <c r="J74" s="15">
        <v>483</v>
      </c>
      <c r="K74" s="15">
        <v>757</v>
      </c>
      <c r="L74" s="49">
        <v>10</v>
      </c>
      <c r="M74" s="6">
        <v>136</v>
      </c>
      <c r="N74" s="16">
        <f t="shared" si="24"/>
        <v>80</v>
      </c>
      <c r="O74" s="17">
        <f t="shared" si="25"/>
        <v>0.11816838995568685</v>
      </c>
      <c r="P74" s="10">
        <v>450</v>
      </c>
      <c r="Q74" s="10">
        <v>689</v>
      </c>
      <c r="R74" s="10">
        <v>481</v>
      </c>
      <c r="S74" s="10">
        <v>662</v>
      </c>
      <c r="T74" s="10">
        <v>1170</v>
      </c>
      <c r="U74" s="10">
        <v>1620</v>
      </c>
      <c r="V74" s="18">
        <f t="shared" si="26"/>
        <v>0.13555555555555557</v>
      </c>
      <c r="W74" s="18">
        <f t="shared" si="27"/>
        <v>0.30914368650217705</v>
      </c>
      <c r="X74" s="18">
        <f t="shared" si="28"/>
        <v>0.74220374220374219</v>
      </c>
      <c r="Y74" s="18">
        <f t="shared" si="29"/>
        <v>0.48717948717948717</v>
      </c>
      <c r="Z74" s="18">
        <f t="shared" si="30"/>
        <v>0.38950617283950617</v>
      </c>
      <c r="AA74" s="47">
        <f t="shared" si="31"/>
        <v>600</v>
      </c>
      <c r="AB74" s="6">
        <f t="shared" si="32"/>
        <v>124</v>
      </c>
      <c r="AC74" s="40">
        <v>566</v>
      </c>
      <c r="AD74" s="40">
        <f t="shared" si="33"/>
        <v>191</v>
      </c>
      <c r="AE74" s="41">
        <f t="shared" si="34"/>
        <v>0.74768824306472914</v>
      </c>
      <c r="AF74" s="4">
        <v>19</v>
      </c>
      <c r="AG74" s="4">
        <v>31</v>
      </c>
      <c r="AH74" s="87">
        <f t="shared" si="35"/>
        <v>0.63157894736842102</v>
      </c>
      <c r="AI74" s="43">
        <f t="shared" si="36"/>
        <v>0.77419354838709675</v>
      </c>
      <c r="AJ74" s="53">
        <f t="shared" si="37"/>
        <v>249</v>
      </c>
      <c r="AK74" s="53">
        <f t="shared" si="38"/>
        <v>12</v>
      </c>
      <c r="AL74" s="53">
        <f t="shared" si="39"/>
        <v>2</v>
      </c>
      <c r="AM74" s="88">
        <f t="shared" si="40"/>
        <v>960</v>
      </c>
      <c r="AN74" s="88">
        <f t="shared" si="41"/>
        <v>2400</v>
      </c>
    </row>
    <row r="75" spans="1:40" ht="15" hidden="1" x14ac:dyDescent="0.25">
      <c r="A75" s="11" t="s">
        <v>64</v>
      </c>
      <c r="B75" s="13" t="s">
        <v>70</v>
      </c>
      <c r="C75" s="1" t="str">
        <f t="shared" si="23"/>
        <v>ANKARA</v>
      </c>
      <c r="D75" s="14">
        <v>0</v>
      </c>
      <c r="E75" s="14">
        <v>7</v>
      </c>
      <c r="F75" s="14">
        <v>14</v>
      </c>
      <c r="G75" s="14">
        <v>21</v>
      </c>
      <c r="H75" s="15">
        <v>0</v>
      </c>
      <c r="I75" s="15">
        <v>5</v>
      </c>
      <c r="J75" s="15">
        <v>16</v>
      </c>
      <c r="K75" s="15">
        <v>21</v>
      </c>
      <c r="L75" s="49">
        <v>7</v>
      </c>
      <c r="M75" s="6">
        <v>3</v>
      </c>
      <c r="N75" s="16">
        <f t="shared" si="24"/>
        <v>0</v>
      </c>
      <c r="O75" s="17">
        <f t="shared" si="25"/>
        <v>0</v>
      </c>
      <c r="P75" s="10">
        <v>56</v>
      </c>
      <c r="Q75" s="10">
        <v>54</v>
      </c>
      <c r="R75" s="10">
        <v>48</v>
      </c>
      <c r="S75" s="10">
        <v>61</v>
      </c>
      <c r="T75" s="10">
        <v>102</v>
      </c>
      <c r="U75" s="10">
        <v>158</v>
      </c>
      <c r="V75" s="18">
        <f t="shared" si="26"/>
        <v>0</v>
      </c>
      <c r="W75" s="18">
        <f t="shared" si="27"/>
        <v>9.2592592592592587E-2</v>
      </c>
      <c r="X75" s="18">
        <f t="shared" si="28"/>
        <v>0.41666666666666669</v>
      </c>
      <c r="Y75" s="18">
        <f t="shared" si="29"/>
        <v>0.24509803921568626</v>
      </c>
      <c r="Z75" s="18">
        <f t="shared" si="30"/>
        <v>0.15822784810126583</v>
      </c>
      <c r="AA75" s="47">
        <f t="shared" si="31"/>
        <v>77</v>
      </c>
      <c r="AB75" s="6">
        <f t="shared" si="32"/>
        <v>28</v>
      </c>
      <c r="AC75" s="40">
        <v>21</v>
      </c>
      <c r="AD75" s="40">
        <f t="shared" si="33"/>
        <v>0</v>
      </c>
      <c r="AE75" s="41">
        <f t="shared" si="34"/>
        <v>1</v>
      </c>
      <c r="AF75" s="4">
        <v>2</v>
      </c>
      <c r="AG75" s="4">
        <v>1</v>
      </c>
      <c r="AH75" s="87">
        <f t="shared" si="35"/>
        <v>0</v>
      </c>
      <c r="AI75" s="43">
        <f t="shared" si="36"/>
        <v>0</v>
      </c>
      <c r="AJ75" s="53">
        <f t="shared" si="37"/>
        <v>46.399999999999991</v>
      </c>
      <c r="AK75" s="53">
        <f t="shared" si="38"/>
        <v>2</v>
      </c>
      <c r="AL75" s="53">
        <f t="shared" si="39"/>
        <v>0</v>
      </c>
      <c r="AM75" s="88">
        <f t="shared" si="40"/>
        <v>160</v>
      </c>
      <c r="AN75" s="88">
        <f t="shared" si="41"/>
        <v>0</v>
      </c>
    </row>
    <row r="76" spans="1:40" ht="15" hidden="1" x14ac:dyDescent="0.25">
      <c r="A76" s="11" t="s">
        <v>64</v>
      </c>
      <c r="B76" s="13" t="s">
        <v>71</v>
      </c>
      <c r="C76" s="1" t="str">
        <f t="shared" si="23"/>
        <v>ANKARA</v>
      </c>
      <c r="D76" s="14">
        <v>2465</v>
      </c>
      <c r="E76" s="14">
        <v>4614</v>
      </c>
      <c r="F76" s="14">
        <v>6530</v>
      </c>
      <c r="G76" s="14">
        <v>13609</v>
      </c>
      <c r="H76" s="15">
        <v>3546</v>
      </c>
      <c r="I76" s="15">
        <v>5635</v>
      </c>
      <c r="J76" s="15">
        <v>7828</v>
      </c>
      <c r="K76" s="15">
        <v>17009</v>
      </c>
      <c r="L76" s="49">
        <v>175</v>
      </c>
      <c r="M76" s="6">
        <v>1618</v>
      </c>
      <c r="N76" s="16">
        <f t="shared" si="24"/>
        <v>3400</v>
      </c>
      <c r="O76" s="17">
        <f t="shared" si="25"/>
        <v>0.24983466823425673</v>
      </c>
      <c r="P76" s="10">
        <v>6787</v>
      </c>
      <c r="Q76" s="10">
        <v>8630</v>
      </c>
      <c r="R76" s="10">
        <v>6384</v>
      </c>
      <c r="S76" s="10">
        <v>8621</v>
      </c>
      <c r="T76" s="10">
        <v>15014</v>
      </c>
      <c r="U76" s="10">
        <v>21801</v>
      </c>
      <c r="V76" s="18">
        <f t="shared" si="26"/>
        <v>0.52246942684543984</v>
      </c>
      <c r="W76" s="18">
        <f t="shared" si="27"/>
        <v>0.65295480880648904</v>
      </c>
      <c r="X76" s="18">
        <f t="shared" si="28"/>
        <v>1.00015664160401</v>
      </c>
      <c r="Y76" s="18">
        <f t="shared" si="29"/>
        <v>0.80058611962168647</v>
      </c>
      <c r="Z76" s="18">
        <f t="shared" si="30"/>
        <v>0.71400394477317553</v>
      </c>
      <c r="AA76" s="47">
        <f t="shared" si="31"/>
        <v>2994</v>
      </c>
      <c r="AB76" s="6">
        <f t="shared" si="32"/>
        <v>-1</v>
      </c>
      <c r="AC76" s="40">
        <v>6295</v>
      </c>
      <c r="AD76" s="40">
        <f t="shared" si="33"/>
        <v>10714</v>
      </c>
      <c r="AE76" s="41">
        <f t="shared" si="34"/>
        <v>0.37009818331471572</v>
      </c>
      <c r="AF76" s="4">
        <v>299</v>
      </c>
      <c r="AG76" s="4">
        <v>380</v>
      </c>
      <c r="AH76" s="87">
        <f t="shared" si="35"/>
        <v>0.2709030100334448</v>
      </c>
      <c r="AI76" s="43">
        <f t="shared" si="36"/>
        <v>0.4263157894736842</v>
      </c>
      <c r="AJ76" s="53">
        <f t="shared" si="37"/>
        <v>0</v>
      </c>
      <c r="AK76" s="53">
        <f t="shared" si="38"/>
        <v>0</v>
      </c>
      <c r="AL76" s="53">
        <f t="shared" si="39"/>
        <v>0</v>
      </c>
      <c r="AM76" s="88">
        <f t="shared" si="40"/>
        <v>0</v>
      </c>
      <c r="AN76" s="88">
        <f t="shared" si="41"/>
        <v>0</v>
      </c>
    </row>
    <row r="77" spans="1:40" ht="15" hidden="1" x14ac:dyDescent="0.25">
      <c r="A77" s="11" t="s">
        <v>64</v>
      </c>
      <c r="B77" s="13" t="s">
        <v>72</v>
      </c>
      <c r="C77" s="1" t="str">
        <f t="shared" si="23"/>
        <v>ANKARA</v>
      </c>
      <c r="D77" s="14">
        <v>63</v>
      </c>
      <c r="E77" s="14">
        <v>327</v>
      </c>
      <c r="F77" s="14">
        <v>668</v>
      </c>
      <c r="G77" s="14">
        <v>1058</v>
      </c>
      <c r="H77" s="15">
        <v>103</v>
      </c>
      <c r="I77" s="15">
        <v>359</v>
      </c>
      <c r="J77" s="15">
        <v>798</v>
      </c>
      <c r="K77" s="15">
        <v>1260</v>
      </c>
      <c r="L77" s="49">
        <v>56</v>
      </c>
      <c r="M77" s="6">
        <v>178</v>
      </c>
      <c r="N77" s="16">
        <f t="shared" si="24"/>
        <v>202</v>
      </c>
      <c r="O77" s="17">
        <f t="shared" si="25"/>
        <v>0.19092627599243855</v>
      </c>
      <c r="P77" s="10">
        <v>1022</v>
      </c>
      <c r="Q77" s="10">
        <v>1346</v>
      </c>
      <c r="R77" s="10">
        <v>1031</v>
      </c>
      <c r="S77" s="10">
        <v>1357</v>
      </c>
      <c r="T77" s="10">
        <v>2377</v>
      </c>
      <c r="U77" s="10">
        <v>3399</v>
      </c>
      <c r="V77" s="18">
        <f t="shared" si="26"/>
        <v>0.10078277886497064</v>
      </c>
      <c r="W77" s="18">
        <f t="shared" si="27"/>
        <v>0.26671619613670133</v>
      </c>
      <c r="X77" s="18">
        <f t="shared" si="28"/>
        <v>0.65567410281280314</v>
      </c>
      <c r="Y77" s="18">
        <f t="shared" si="29"/>
        <v>0.43542280185107279</v>
      </c>
      <c r="Z77" s="18">
        <f t="shared" si="30"/>
        <v>0.33480435422182997</v>
      </c>
      <c r="AA77" s="47">
        <f t="shared" si="31"/>
        <v>1342</v>
      </c>
      <c r="AB77" s="6">
        <f t="shared" si="32"/>
        <v>355</v>
      </c>
      <c r="AC77" s="40">
        <v>918</v>
      </c>
      <c r="AD77" s="40">
        <f t="shared" si="33"/>
        <v>342</v>
      </c>
      <c r="AE77" s="41">
        <f t="shared" si="34"/>
        <v>0.72857142857142854</v>
      </c>
      <c r="AF77" s="4">
        <v>38</v>
      </c>
      <c r="AG77" s="4">
        <v>55</v>
      </c>
      <c r="AH77" s="87">
        <f t="shared" si="35"/>
        <v>0.44736842105263158</v>
      </c>
      <c r="AI77" s="43">
        <f t="shared" si="36"/>
        <v>0.61818181818181817</v>
      </c>
      <c r="AJ77" s="53">
        <f t="shared" si="37"/>
        <v>628.89999999999986</v>
      </c>
      <c r="AK77" s="53">
        <f t="shared" si="38"/>
        <v>31</v>
      </c>
      <c r="AL77" s="53">
        <f t="shared" si="39"/>
        <v>6</v>
      </c>
      <c r="AM77" s="88">
        <f t="shared" si="40"/>
        <v>2480</v>
      </c>
      <c r="AN77" s="88">
        <f t="shared" si="41"/>
        <v>7200</v>
      </c>
    </row>
    <row r="78" spans="1:40" ht="15" hidden="1" x14ac:dyDescent="0.25">
      <c r="A78" s="11" t="s">
        <v>64</v>
      </c>
      <c r="B78" s="13" t="s">
        <v>73</v>
      </c>
      <c r="C78" s="1" t="str">
        <f t="shared" si="23"/>
        <v>ANKARA</v>
      </c>
      <c r="D78" s="14">
        <v>40</v>
      </c>
      <c r="E78" s="14">
        <v>189</v>
      </c>
      <c r="F78" s="14">
        <v>403</v>
      </c>
      <c r="G78" s="14">
        <v>632</v>
      </c>
      <c r="H78" s="15">
        <v>48</v>
      </c>
      <c r="I78" s="15">
        <v>149</v>
      </c>
      <c r="J78" s="15">
        <v>416</v>
      </c>
      <c r="K78" s="15">
        <v>613</v>
      </c>
      <c r="L78" s="49">
        <v>24</v>
      </c>
      <c r="M78" s="6">
        <v>103</v>
      </c>
      <c r="N78" s="16">
        <f t="shared" si="24"/>
        <v>-19</v>
      </c>
      <c r="O78" s="17">
        <f t="shared" si="25"/>
        <v>-3.0063291139240507E-2</v>
      </c>
      <c r="P78" s="10">
        <v>480</v>
      </c>
      <c r="Q78" s="10">
        <v>586</v>
      </c>
      <c r="R78" s="10">
        <v>477</v>
      </c>
      <c r="S78" s="10">
        <v>624</v>
      </c>
      <c r="T78" s="10">
        <v>1063</v>
      </c>
      <c r="U78" s="10">
        <v>1543</v>
      </c>
      <c r="V78" s="18">
        <f t="shared" si="26"/>
        <v>0.1</v>
      </c>
      <c r="W78" s="18">
        <f t="shared" si="27"/>
        <v>0.25426621160409557</v>
      </c>
      <c r="X78" s="18">
        <f t="shared" si="28"/>
        <v>0.70649895178197064</v>
      </c>
      <c r="Y78" s="18">
        <f t="shared" si="29"/>
        <v>0.45719661335841955</v>
      </c>
      <c r="Z78" s="18">
        <f t="shared" si="30"/>
        <v>0.34607906675307842</v>
      </c>
      <c r="AA78" s="47">
        <f t="shared" si="31"/>
        <v>577</v>
      </c>
      <c r="AB78" s="6">
        <f t="shared" si="32"/>
        <v>140</v>
      </c>
      <c r="AC78" s="40">
        <v>613</v>
      </c>
      <c r="AD78" s="40">
        <f t="shared" si="33"/>
        <v>0</v>
      </c>
      <c r="AE78" s="41">
        <f t="shared" si="34"/>
        <v>1</v>
      </c>
      <c r="AF78" s="4">
        <v>25</v>
      </c>
      <c r="AG78" s="4">
        <v>35</v>
      </c>
      <c r="AH78" s="87">
        <f t="shared" si="35"/>
        <v>0.4</v>
      </c>
      <c r="AI78" s="43">
        <f t="shared" si="36"/>
        <v>0.5714285714285714</v>
      </c>
      <c r="AJ78" s="53">
        <f t="shared" si="37"/>
        <v>258.09999999999991</v>
      </c>
      <c r="AK78" s="53">
        <f t="shared" si="38"/>
        <v>12</v>
      </c>
      <c r="AL78" s="53">
        <f t="shared" si="39"/>
        <v>2</v>
      </c>
      <c r="AM78" s="88">
        <f t="shared" si="40"/>
        <v>960</v>
      </c>
      <c r="AN78" s="88">
        <f t="shared" si="41"/>
        <v>2400</v>
      </c>
    </row>
    <row r="79" spans="1:40" ht="15" hidden="1" x14ac:dyDescent="0.25">
      <c r="A79" s="11" t="s">
        <v>64</v>
      </c>
      <c r="B79" s="13" t="s">
        <v>74</v>
      </c>
      <c r="C79" s="1" t="str">
        <f t="shared" si="23"/>
        <v>ANKARA</v>
      </c>
      <c r="D79" s="14">
        <v>838</v>
      </c>
      <c r="E79" s="14">
        <v>2403</v>
      </c>
      <c r="F79" s="14">
        <v>4042</v>
      </c>
      <c r="G79" s="14">
        <v>7283</v>
      </c>
      <c r="H79" s="15">
        <v>1082</v>
      </c>
      <c r="I79" s="15">
        <v>2351</v>
      </c>
      <c r="J79" s="15">
        <v>4889</v>
      </c>
      <c r="K79" s="15">
        <v>8322</v>
      </c>
      <c r="L79" s="49">
        <v>119</v>
      </c>
      <c r="M79" s="6">
        <v>1166</v>
      </c>
      <c r="N79" s="16">
        <f t="shared" si="24"/>
        <v>1039</v>
      </c>
      <c r="O79" s="17">
        <f t="shared" si="25"/>
        <v>0.14266099134971852</v>
      </c>
      <c r="P79" s="10">
        <v>6254</v>
      </c>
      <c r="Q79" s="10">
        <v>8039</v>
      </c>
      <c r="R79" s="10">
        <v>6252</v>
      </c>
      <c r="S79" s="10">
        <v>8207</v>
      </c>
      <c r="T79" s="10">
        <v>14291</v>
      </c>
      <c r="U79" s="10">
        <v>20545</v>
      </c>
      <c r="V79" s="18">
        <f t="shared" si="26"/>
        <v>0.17300927406459865</v>
      </c>
      <c r="W79" s="18">
        <f t="shared" si="27"/>
        <v>0.29244930961562382</v>
      </c>
      <c r="X79" s="18">
        <f t="shared" si="28"/>
        <v>0.61452335252719126</v>
      </c>
      <c r="Y79" s="18">
        <f t="shared" si="29"/>
        <v>0.43334966062556857</v>
      </c>
      <c r="Z79" s="18">
        <f t="shared" si="30"/>
        <v>0.35410075444146993</v>
      </c>
      <c r="AA79" s="47">
        <f t="shared" si="31"/>
        <v>8098</v>
      </c>
      <c r="AB79" s="6">
        <f t="shared" si="32"/>
        <v>2410</v>
      </c>
      <c r="AC79" s="40">
        <v>6251</v>
      </c>
      <c r="AD79" s="40">
        <f t="shared" si="33"/>
        <v>2071</v>
      </c>
      <c r="AE79" s="41">
        <f t="shared" si="34"/>
        <v>0.75114155251141557</v>
      </c>
      <c r="AF79" s="4">
        <v>187</v>
      </c>
      <c r="AG79" s="4">
        <v>327</v>
      </c>
      <c r="AH79" s="87">
        <f t="shared" si="35"/>
        <v>0.74866310160427807</v>
      </c>
      <c r="AI79" s="43">
        <f t="shared" si="36"/>
        <v>0.85626911314984711</v>
      </c>
      <c r="AJ79" s="53">
        <f t="shared" si="37"/>
        <v>3810.6999999999989</v>
      </c>
      <c r="AK79" s="53">
        <f t="shared" si="38"/>
        <v>190</v>
      </c>
      <c r="AL79" s="53">
        <f t="shared" si="39"/>
        <v>38</v>
      </c>
      <c r="AM79" s="88">
        <f t="shared" si="40"/>
        <v>15200</v>
      </c>
      <c r="AN79" s="88">
        <f t="shared" si="41"/>
        <v>45600</v>
      </c>
    </row>
    <row r="80" spans="1:40" ht="12.75" hidden="1" customHeight="1" x14ac:dyDescent="0.2">
      <c r="A80" s="11" t="s">
        <v>64</v>
      </c>
      <c r="B80" s="13" t="s">
        <v>75</v>
      </c>
      <c r="C80" s="1" t="str">
        <f t="shared" si="23"/>
        <v>ANKARA</v>
      </c>
      <c r="D80" s="14">
        <v>0</v>
      </c>
      <c r="E80" s="14">
        <v>2</v>
      </c>
      <c r="F80" s="14">
        <v>9</v>
      </c>
      <c r="G80" s="14">
        <v>11</v>
      </c>
      <c r="H80" s="15">
        <v>1</v>
      </c>
      <c r="I80" s="15">
        <v>8</v>
      </c>
      <c r="J80" s="15">
        <v>8</v>
      </c>
      <c r="K80" s="15">
        <v>17</v>
      </c>
      <c r="L80" s="50"/>
      <c r="M80" s="6"/>
      <c r="N80" s="16">
        <f t="shared" si="24"/>
        <v>6</v>
      </c>
      <c r="O80" s="17">
        <f t="shared" si="25"/>
        <v>0.54545454545454541</v>
      </c>
      <c r="P80" s="10">
        <v>18</v>
      </c>
      <c r="Q80" s="10">
        <v>23</v>
      </c>
      <c r="R80" s="10">
        <v>12</v>
      </c>
      <c r="S80" s="10">
        <v>17</v>
      </c>
      <c r="T80" s="10">
        <v>35</v>
      </c>
      <c r="U80" s="10">
        <v>53</v>
      </c>
      <c r="V80" s="18">
        <f t="shared" si="26"/>
        <v>5.5555555555555552E-2</v>
      </c>
      <c r="W80" s="18">
        <f t="shared" si="27"/>
        <v>0.34782608695652173</v>
      </c>
      <c r="X80" s="18">
        <f t="shared" si="28"/>
        <v>0.66666666666666663</v>
      </c>
      <c r="Y80" s="18">
        <f t="shared" si="29"/>
        <v>0.45714285714285713</v>
      </c>
      <c r="Z80" s="18">
        <f t="shared" si="30"/>
        <v>0.32075471698113206</v>
      </c>
      <c r="AA80" s="47">
        <f t="shared" si="31"/>
        <v>19</v>
      </c>
      <c r="AB80" s="6">
        <f t="shared" si="32"/>
        <v>4</v>
      </c>
      <c r="AC80" s="40">
        <v>17</v>
      </c>
      <c r="AD80" s="40">
        <f t="shared" si="33"/>
        <v>0</v>
      </c>
      <c r="AE80" s="41">
        <f t="shared" si="34"/>
        <v>1</v>
      </c>
      <c r="AF80" s="4">
        <v>1</v>
      </c>
      <c r="AG80" s="4">
        <v>1</v>
      </c>
      <c r="AH80" s="87">
        <f t="shared" si="35"/>
        <v>0</v>
      </c>
      <c r="AI80" s="43">
        <f t="shared" si="36"/>
        <v>0</v>
      </c>
      <c r="AJ80" s="53">
        <f t="shared" si="37"/>
        <v>8.5</v>
      </c>
      <c r="AK80" s="53">
        <f t="shared" si="38"/>
        <v>0</v>
      </c>
      <c r="AL80" s="53">
        <f t="shared" si="39"/>
        <v>0</v>
      </c>
      <c r="AM80" s="88">
        <f t="shared" si="40"/>
        <v>0</v>
      </c>
      <c r="AN80" s="88">
        <f t="shared" si="41"/>
        <v>0</v>
      </c>
    </row>
    <row r="81" spans="1:40" ht="15" hidden="1" customHeight="1" x14ac:dyDescent="0.25">
      <c r="A81" s="11" t="s">
        <v>64</v>
      </c>
      <c r="B81" s="13" t="s">
        <v>1031</v>
      </c>
      <c r="C81" s="1" t="str">
        <f t="shared" si="23"/>
        <v>ANKARA</v>
      </c>
      <c r="D81" s="14">
        <v>202</v>
      </c>
      <c r="E81" s="14">
        <v>756</v>
      </c>
      <c r="F81" s="14">
        <v>1168</v>
      </c>
      <c r="G81" s="14">
        <v>2126</v>
      </c>
      <c r="H81" s="15">
        <v>300</v>
      </c>
      <c r="I81" s="15">
        <v>794</v>
      </c>
      <c r="J81" s="15">
        <v>1358</v>
      </c>
      <c r="K81" s="15">
        <v>2452</v>
      </c>
      <c r="L81" s="49">
        <v>56</v>
      </c>
      <c r="M81" s="6">
        <v>275</v>
      </c>
      <c r="N81" s="16">
        <f t="shared" si="24"/>
        <v>326</v>
      </c>
      <c r="O81" s="17">
        <f t="shared" si="25"/>
        <v>0.15333960489181561</v>
      </c>
      <c r="P81" s="10">
        <v>1523</v>
      </c>
      <c r="Q81" s="10">
        <v>1853</v>
      </c>
      <c r="R81" s="10">
        <v>1471</v>
      </c>
      <c r="S81" s="10">
        <v>1933</v>
      </c>
      <c r="T81" s="10">
        <v>3324</v>
      </c>
      <c r="U81" s="10">
        <v>4847</v>
      </c>
      <c r="V81" s="18">
        <f t="shared" si="26"/>
        <v>0.19697964543663821</v>
      </c>
      <c r="W81" s="18">
        <f t="shared" si="27"/>
        <v>0.4284943335132218</v>
      </c>
      <c r="X81" s="18">
        <f t="shared" si="28"/>
        <v>0.77430319510537049</v>
      </c>
      <c r="Y81" s="18">
        <f t="shared" si="29"/>
        <v>0.5815282791817088</v>
      </c>
      <c r="Z81" s="18">
        <f t="shared" si="30"/>
        <v>0.460697338559934</v>
      </c>
      <c r="AA81" s="47">
        <f t="shared" si="31"/>
        <v>1391</v>
      </c>
      <c r="AB81" s="6">
        <f t="shared" si="32"/>
        <v>332</v>
      </c>
      <c r="AC81" s="40">
        <v>1551</v>
      </c>
      <c r="AD81" s="40">
        <f t="shared" si="33"/>
        <v>901</v>
      </c>
      <c r="AE81" s="41">
        <f t="shared" si="34"/>
        <v>0.63254486133768351</v>
      </c>
      <c r="AF81" s="4">
        <v>50</v>
      </c>
      <c r="AG81" s="4">
        <v>92</v>
      </c>
      <c r="AH81" s="87">
        <f t="shared" si="35"/>
        <v>0.84</v>
      </c>
      <c r="AI81" s="43">
        <f t="shared" si="36"/>
        <v>0.91304347826086951</v>
      </c>
      <c r="AJ81" s="53">
        <f t="shared" si="37"/>
        <v>393.79999999999973</v>
      </c>
      <c r="AK81" s="53">
        <f t="shared" si="38"/>
        <v>19</v>
      </c>
      <c r="AL81" s="53">
        <f t="shared" si="39"/>
        <v>3</v>
      </c>
      <c r="AM81" s="88">
        <f t="shared" si="40"/>
        <v>1520</v>
      </c>
      <c r="AN81" s="88">
        <f t="shared" si="41"/>
        <v>3600</v>
      </c>
    </row>
    <row r="82" spans="1:40" ht="15" hidden="1" x14ac:dyDescent="0.25">
      <c r="A82" s="11" t="s">
        <v>64</v>
      </c>
      <c r="B82" s="13" t="s">
        <v>76</v>
      </c>
      <c r="C82" s="1" t="str">
        <f t="shared" si="23"/>
        <v>ANKARA</v>
      </c>
      <c r="D82" s="14">
        <v>2</v>
      </c>
      <c r="E82" s="14">
        <v>24</v>
      </c>
      <c r="F82" s="14">
        <v>37</v>
      </c>
      <c r="G82" s="14">
        <v>63</v>
      </c>
      <c r="H82" s="15">
        <v>3</v>
      </c>
      <c r="I82" s="15">
        <v>15</v>
      </c>
      <c r="J82" s="15">
        <v>43</v>
      </c>
      <c r="K82" s="15">
        <v>61</v>
      </c>
      <c r="L82" s="49">
        <v>5</v>
      </c>
      <c r="M82" s="6">
        <v>13</v>
      </c>
      <c r="N82" s="16">
        <f t="shared" si="24"/>
        <v>-2</v>
      </c>
      <c r="O82" s="17">
        <f t="shared" si="25"/>
        <v>-3.1746031746031744E-2</v>
      </c>
      <c r="P82" s="10">
        <v>58</v>
      </c>
      <c r="Q82" s="10">
        <v>69</v>
      </c>
      <c r="R82" s="10">
        <v>47</v>
      </c>
      <c r="S82" s="10">
        <v>69</v>
      </c>
      <c r="T82" s="10">
        <v>116</v>
      </c>
      <c r="U82" s="10">
        <v>174</v>
      </c>
      <c r="V82" s="18">
        <f t="shared" si="26"/>
        <v>5.1724137931034482E-2</v>
      </c>
      <c r="W82" s="18">
        <f t="shared" si="27"/>
        <v>0.21739130434782608</v>
      </c>
      <c r="X82" s="18">
        <f t="shared" si="28"/>
        <v>0.74468085106382975</v>
      </c>
      <c r="Y82" s="18">
        <f t="shared" si="29"/>
        <v>0.43103448275862066</v>
      </c>
      <c r="Z82" s="18">
        <f t="shared" si="30"/>
        <v>0.3045977011494253</v>
      </c>
      <c r="AA82" s="47">
        <f t="shared" si="31"/>
        <v>66</v>
      </c>
      <c r="AB82" s="6">
        <f t="shared" si="32"/>
        <v>12</v>
      </c>
      <c r="AC82" s="40">
        <v>61</v>
      </c>
      <c r="AD82" s="40">
        <f t="shared" si="33"/>
        <v>0</v>
      </c>
      <c r="AE82" s="41">
        <f t="shared" si="34"/>
        <v>1</v>
      </c>
      <c r="AF82" s="4">
        <v>4</v>
      </c>
      <c r="AG82" s="4">
        <v>6</v>
      </c>
      <c r="AH82" s="87">
        <f t="shared" si="35"/>
        <v>0.5</v>
      </c>
      <c r="AI82" s="43">
        <f t="shared" si="36"/>
        <v>0.66666666666666663</v>
      </c>
      <c r="AJ82" s="53">
        <f t="shared" si="37"/>
        <v>31.199999999999989</v>
      </c>
      <c r="AK82" s="53">
        <f t="shared" si="38"/>
        <v>1</v>
      </c>
      <c r="AL82" s="53">
        <f t="shared" si="39"/>
        <v>0</v>
      </c>
      <c r="AM82" s="88">
        <f t="shared" si="40"/>
        <v>80</v>
      </c>
      <c r="AN82" s="88">
        <f t="shared" si="41"/>
        <v>0</v>
      </c>
    </row>
    <row r="83" spans="1:40" ht="15" hidden="1" x14ac:dyDescent="0.25">
      <c r="A83" s="11" t="s">
        <v>64</v>
      </c>
      <c r="B83" s="13" t="s">
        <v>77</v>
      </c>
      <c r="C83" s="1" t="str">
        <f t="shared" si="23"/>
        <v>ANKARA</v>
      </c>
      <c r="D83" s="14">
        <v>29</v>
      </c>
      <c r="E83" s="14">
        <v>101</v>
      </c>
      <c r="F83" s="14">
        <v>129</v>
      </c>
      <c r="G83" s="14">
        <v>259</v>
      </c>
      <c r="H83" s="15">
        <v>19</v>
      </c>
      <c r="I83" s="15">
        <v>82</v>
      </c>
      <c r="J83" s="15">
        <v>92</v>
      </c>
      <c r="K83" s="15">
        <v>193</v>
      </c>
      <c r="L83" s="49">
        <v>69</v>
      </c>
      <c r="M83" s="6">
        <v>9</v>
      </c>
      <c r="N83" s="16">
        <f t="shared" si="24"/>
        <v>-66</v>
      </c>
      <c r="O83" s="17">
        <f t="shared" si="25"/>
        <v>-0.25482625482625482</v>
      </c>
      <c r="P83" s="10">
        <v>347</v>
      </c>
      <c r="Q83" s="10">
        <v>413</v>
      </c>
      <c r="R83" s="10">
        <v>348</v>
      </c>
      <c r="S83" s="10">
        <v>449</v>
      </c>
      <c r="T83" s="10">
        <v>761</v>
      </c>
      <c r="U83" s="10">
        <v>1108</v>
      </c>
      <c r="V83" s="18">
        <f t="shared" si="26"/>
        <v>5.4755043227665709E-2</v>
      </c>
      <c r="W83" s="18">
        <f t="shared" si="27"/>
        <v>0.19854721549636803</v>
      </c>
      <c r="X83" s="18">
        <f t="shared" si="28"/>
        <v>0.43678160919540232</v>
      </c>
      <c r="Y83" s="18">
        <f t="shared" si="29"/>
        <v>0.30749014454664914</v>
      </c>
      <c r="Z83" s="18">
        <f t="shared" si="30"/>
        <v>0.22833935018050541</v>
      </c>
      <c r="AA83" s="47">
        <f t="shared" si="31"/>
        <v>527</v>
      </c>
      <c r="AB83" s="6">
        <f t="shared" si="32"/>
        <v>196</v>
      </c>
      <c r="AC83" s="40">
        <v>193</v>
      </c>
      <c r="AD83" s="40">
        <f t="shared" si="33"/>
        <v>0</v>
      </c>
      <c r="AE83" s="41">
        <f t="shared" si="34"/>
        <v>1</v>
      </c>
      <c r="AF83" s="4">
        <v>20</v>
      </c>
      <c r="AG83" s="4">
        <v>14</v>
      </c>
      <c r="AH83" s="87">
        <f t="shared" si="35"/>
        <v>0</v>
      </c>
      <c r="AI83" s="43">
        <f t="shared" si="36"/>
        <v>0</v>
      </c>
      <c r="AJ83" s="53">
        <f t="shared" si="37"/>
        <v>298.69999999999993</v>
      </c>
      <c r="AK83" s="53">
        <f t="shared" si="38"/>
        <v>14</v>
      </c>
      <c r="AL83" s="53">
        <f t="shared" si="39"/>
        <v>2</v>
      </c>
      <c r="AM83" s="88">
        <f t="shared" si="40"/>
        <v>1120</v>
      </c>
      <c r="AN83" s="88">
        <f t="shared" si="41"/>
        <v>2400</v>
      </c>
    </row>
    <row r="84" spans="1:40" ht="15" hidden="1" x14ac:dyDescent="0.25">
      <c r="A84" s="11" t="s">
        <v>64</v>
      </c>
      <c r="B84" s="13" t="s">
        <v>78</v>
      </c>
      <c r="C84" s="1" t="str">
        <f t="shared" si="23"/>
        <v>ANKARA</v>
      </c>
      <c r="D84" s="14">
        <v>14</v>
      </c>
      <c r="E84" s="14">
        <v>60</v>
      </c>
      <c r="F84" s="14">
        <v>70</v>
      </c>
      <c r="G84" s="14">
        <v>144</v>
      </c>
      <c r="H84" s="15">
        <v>29</v>
      </c>
      <c r="I84" s="15">
        <v>57</v>
      </c>
      <c r="J84" s="15">
        <v>57</v>
      </c>
      <c r="K84" s="15">
        <v>143</v>
      </c>
      <c r="L84" s="49">
        <v>12</v>
      </c>
      <c r="M84" s="6">
        <v>10</v>
      </c>
      <c r="N84" s="16">
        <f t="shared" si="24"/>
        <v>-1</v>
      </c>
      <c r="O84" s="17">
        <f t="shared" si="25"/>
        <v>-6.9444444444444441E-3</v>
      </c>
      <c r="P84" s="10">
        <v>96</v>
      </c>
      <c r="Q84" s="10">
        <v>140</v>
      </c>
      <c r="R84" s="10">
        <v>96</v>
      </c>
      <c r="S84" s="10">
        <v>123</v>
      </c>
      <c r="T84" s="10">
        <v>236</v>
      </c>
      <c r="U84" s="10">
        <v>332</v>
      </c>
      <c r="V84" s="18">
        <f t="shared" si="26"/>
        <v>0.30208333333333331</v>
      </c>
      <c r="W84" s="18">
        <f t="shared" si="27"/>
        <v>0.40714285714285714</v>
      </c>
      <c r="X84" s="18">
        <f t="shared" si="28"/>
        <v>0.61458333333333337</v>
      </c>
      <c r="Y84" s="18">
        <f t="shared" si="29"/>
        <v>0.49152542372881358</v>
      </c>
      <c r="Z84" s="18">
        <f t="shared" si="30"/>
        <v>0.43674698795180722</v>
      </c>
      <c r="AA84" s="47">
        <f t="shared" si="31"/>
        <v>120</v>
      </c>
      <c r="AB84" s="6">
        <f t="shared" si="32"/>
        <v>37</v>
      </c>
      <c r="AC84" s="40">
        <v>143</v>
      </c>
      <c r="AD84" s="40">
        <f t="shared" si="33"/>
        <v>0</v>
      </c>
      <c r="AE84" s="41">
        <f t="shared" si="34"/>
        <v>1</v>
      </c>
      <c r="AF84" s="4">
        <v>11</v>
      </c>
      <c r="AG84" s="4">
        <v>13</v>
      </c>
      <c r="AH84" s="87">
        <f t="shared" si="35"/>
        <v>0.18181818181818182</v>
      </c>
      <c r="AI84" s="43">
        <f t="shared" si="36"/>
        <v>0.30769230769230771</v>
      </c>
      <c r="AJ84" s="53">
        <f t="shared" si="37"/>
        <v>49.199999999999989</v>
      </c>
      <c r="AK84" s="53">
        <f t="shared" si="38"/>
        <v>2</v>
      </c>
      <c r="AL84" s="53">
        <f t="shared" si="39"/>
        <v>0</v>
      </c>
      <c r="AM84" s="88">
        <f t="shared" si="40"/>
        <v>160</v>
      </c>
      <c r="AN84" s="88">
        <f t="shared" si="41"/>
        <v>0</v>
      </c>
    </row>
    <row r="85" spans="1:40" ht="15" hidden="1" x14ac:dyDescent="0.25">
      <c r="A85" s="11" t="s">
        <v>64</v>
      </c>
      <c r="B85" s="13" t="s">
        <v>79</v>
      </c>
      <c r="C85" s="1" t="str">
        <f t="shared" si="23"/>
        <v>ANKARA</v>
      </c>
      <c r="D85" s="14">
        <v>19</v>
      </c>
      <c r="E85" s="14">
        <v>191</v>
      </c>
      <c r="F85" s="14">
        <v>422</v>
      </c>
      <c r="G85" s="14">
        <v>632</v>
      </c>
      <c r="H85" s="15">
        <v>115</v>
      </c>
      <c r="I85" s="15">
        <v>270</v>
      </c>
      <c r="J85" s="15">
        <v>541</v>
      </c>
      <c r="K85" s="15">
        <v>926</v>
      </c>
      <c r="L85" s="49">
        <v>25</v>
      </c>
      <c r="M85" s="6">
        <v>105</v>
      </c>
      <c r="N85" s="16">
        <f t="shared" si="24"/>
        <v>294</v>
      </c>
      <c r="O85" s="17">
        <f t="shared" si="25"/>
        <v>0.4651898734177215</v>
      </c>
      <c r="P85" s="10">
        <v>625</v>
      </c>
      <c r="Q85" s="10">
        <v>875</v>
      </c>
      <c r="R85" s="10">
        <v>692</v>
      </c>
      <c r="S85" s="10">
        <v>899</v>
      </c>
      <c r="T85" s="10">
        <v>1567</v>
      </c>
      <c r="U85" s="10">
        <v>2192</v>
      </c>
      <c r="V85" s="18">
        <f t="shared" si="26"/>
        <v>0.184</v>
      </c>
      <c r="W85" s="18">
        <f t="shared" si="27"/>
        <v>0.30857142857142855</v>
      </c>
      <c r="X85" s="18">
        <f t="shared" si="28"/>
        <v>0.66618497109826591</v>
      </c>
      <c r="Y85" s="18">
        <f t="shared" si="29"/>
        <v>0.46649649010848754</v>
      </c>
      <c r="Z85" s="18">
        <f t="shared" si="30"/>
        <v>0.38594890510948904</v>
      </c>
      <c r="AA85" s="47">
        <f t="shared" si="31"/>
        <v>836</v>
      </c>
      <c r="AB85" s="6">
        <f t="shared" si="32"/>
        <v>231</v>
      </c>
      <c r="AC85" s="40">
        <v>707</v>
      </c>
      <c r="AD85" s="40">
        <f t="shared" si="33"/>
        <v>219</v>
      </c>
      <c r="AE85" s="41">
        <f t="shared" si="34"/>
        <v>0.76349892008639308</v>
      </c>
      <c r="AF85" s="4">
        <v>29</v>
      </c>
      <c r="AG85" s="4">
        <v>36</v>
      </c>
      <c r="AH85" s="87">
        <f t="shared" si="35"/>
        <v>0.2413793103448276</v>
      </c>
      <c r="AI85" s="43">
        <f t="shared" si="36"/>
        <v>0.3888888888888889</v>
      </c>
      <c r="AJ85" s="53">
        <f t="shared" si="37"/>
        <v>365.89999999999986</v>
      </c>
      <c r="AK85" s="53">
        <f t="shared" si="38"/>
        <v>18</v>
      </c>
      <c r="AL85" s="53">
        <f t="shared" si="39"/>
        <v>3</v>
      </c>
      <c r="AM85" s="88">
        <f t="shared" si="40"/>
        <v>1440</v>
      </c>
      <c r="AN85" s="88">
        <f t="shared" si="41"/>
        <v>3600</v>
      </c>
    </row>
    <row r="86" spans="1:40" ht="15" hidden="1" x14ac:dyDescent="0.25">
      <c r="A86" s="11" t="s">
        <v>64</v>
      </c>
      <c r="B86" s="13" t="s">
        <v>80</v>
      </c>
      <c r="C86" s="1" t="str">
        <f t="shared" si="23"/>
        <v>ANKARA</v>
      </c>
      <c r="D86" s="14">
        <v>762</v>
      </c>
      <c r="E86" s="14">
        <v>3032</v>
      </c>
      <c r="F86" s="14">
        <v>6057</v>
      </c>
      <c r="G86" s="14">
        <v>9851</v>
      </c>
      <c r="H86" s="15">
        <v>1195</v>
      </c>
      <c r="I86" s="15">
        <v>3498</v>
      </c>
      <c r="J86" s="15">
        <v>7402</v>
      </c>
      <c r="K86" s="15">
        <v>12095</v>
      </c>
      <c r="L86" s="49">
        <v>289</v>
      </c>
      <c r="M86" s="6">
        <v>1602</v>
      </c>
      <c r="N86" s="16">
        <f t="shared" si="24"/>
        <v>2244</v>
      </c>
      <c r="O86" s="17">
        <f t="shared" si="25"/>
        <v>0.22779413257537307</v>
      </c>
      <c r="P86" s="10">
        <v>9642</v>
      </c>
      <c r="Q86" s="10">
        <v>13023</v>
      </c>
      <c r="R86" s="10">
        <v>9779</v>
      </c>
      <c r="S86" s="10">
        <v>12943</v>
      </c>
      <c r="T86" s="10">
        <v>22802</v>
      </c>
      <c r="U86" s="10">
        <v>32444</v>
      </c>
      <c r="V86" s="18">
        <f t="shared" si="26"/>
        <v>0.12393694254304086</v>
      </c>
      <c r="W86" s="18">
        <f t="shared" si="27"/>
        <v>0.26860170467634187</v>
      </c>
      <c r="X86" s="18">
        <f t="shared" si="28"/>
        <v>0.62266080376316602</v>
      </c>
      <c r="Y86" s="18">
        <f t="shared" si="29"/>
        <v>0.4204455749495658</v>
      </c>
      <c r="Z86" s="18">
        <f t="shared" si="30"/>
        <v>0.33232647022561951</v>
      </c>
      <c r="AA86" s="47">
        <f t="shared" si="31"/>
        <v>13215</v>
      </c>
      <c r="AB86" s="6">
        <f t="shared" si="32"/>
        <v>3690</v>
      </c>
      <c r="AC86" s="40">
        <v>8778</v>
      </c>
      <c r="AD86" s="40">
        <f t="shared" si="33"/>
        <v>3317</v>
      </c>
      <c r="AE86" s="41">
        <f t="shared" si="34"/>
        <v>0.72575444398511779</v>
      </c>
      <c r="AF86" s="4">
        <v>258</v>
      </c>
      <c r="AG86" s="4">
        <v>457</v>
      </c>
      <c r="AH86" s="87">
        <f t="shared" si="35"/>
        <v>0.77131782945736438</v>
      </c>
      <c r="AI86" s="43">
        <f t="shared" si="36"/>
        <v>0.87089715536105028</v>
      </c>
      <c r="AJ86" s="53">
        <f t="shared" si="37"/>
        <v>6374.4</v>
      </c>
      <c r="AK86" s="53">
        <f t="shared" si="38"/>
        <v>318</v>
      </c>
      <c r="AL86" s="53">
        <f t="shared" si="39"/>
        <v>63</v>
      </c>
      <c r="AM86" s="88">
        <f t="shared" si="40"/>
        <v>25440</v>
      </c>
      <c r="AN86" s="88">
        <f t="shared" si="41"/>
        <v>75600</v>
      </c>
    </row>
    <row r="87" spans="1:40" ht="15" hidden="1" customHeight="1" x14ac:dyDescent="0.25">
      <c r="A87" s="11" t="s">
        <v>64</v>
      </c>
      <c r="B87" s="13" t="s">
        <v>81</v>
      </c>
      <c r="C87" s="1" t="str">
        <f t="shared" si="23"/>
        <v>ANKARA</v>
      </c>
      <c r="D87" s="14">
        <v>6</v>
      </c>
      <c r="E87" s="14">
        <v>46</v>
      </c>
      <c r="F87" s="14">
        <v>96</v>
      </c>
      <c r="G87" s="14">
        <v>148</v>
      </c>
      <c r="H87" s="15">
        <v>15</v>
      </c>
      <c r="I87" s="15">
        <v>50</v>
      </c>
      <c r="J87" s="15">
        <v>143</v>
      </c>
      <c r="K87" s="15">
        <v>208</v>
      </c>
      <c r="L87" s="49">
        <v>7</v>
      </c>
      <c r="M87" s="6">
        <v>33</v>
      </c>
      <c r="N87" s="16">
        <f t="shared" si="24"/>
        <v>60</v>
      </c>
      <c r="O87" s="17">
        <f t="shared" si="25"/>
        <v>0.40540540540540543</v>
      </c>
      <c r="P87" s="10">
        <v>181</v>
      </c>
      <c r="Q87" s="10">
        <v>263</v>
      </c>
      <c r="R87" s="10">
        <v>214</v>
      </c>
      <c r="S87" s="10">
        <v>287</v>
      </c>
      <c r="T87" s="10">
        <v>477</v>
      </c>
      <c r="U87" s="10">
        <v>658</v>
      </c>
      <c r="V87" s="18">
        <f t="shared" si="26"/>
        <v>8.2872928176795577E-2</v>
      </c>
      <c r="W87" s="18">
        <f t="shared" si="27"/>
        <v>0.19011406844106463</v>
      </c>
      <c r="X87" s="18">
        <f t="shared" si="28"/>
        <v>0.54672897196261683</v>
      </c>
      <c r="Y87" s="18">
        <f t="shared" si="29"/>
        <v>0.35010482180293501</v>
      </c>
      <c r="Z87" s="18">
        <f t="shared" si="30"/>
        <v>0.27659574468085107</v>
      </c>
      <c r="AA87" s="47">
        <f t="shared" si="31"/>
        <v>310</v>
      </c>
      <c r="AB87" s="6">
        <f t="shared" si="32"/>
        <v>97</v>
      </c>
      <c r="AC87" s="40">
        <v>176</v>
      </c>
      <c r="AD87" s="40">
        <f t="shared" si="33"/>
        <v>32</v>
      </c>
      <c r="AE87" s="41">
        <f t="shared" si="34"/>
        <v>0.84615384615384615</v>
      </c>
      <c r="AF87" s="4">
        <v>6</v>
      </c>
      <c r="AG87" s="4">
        <v>12</v>
      </c>
      <c r="AH87" s="87">
        <f t="shared" si="35"/>
        <v>1</v>
      </c>
      <c r="AI87" s="43">
        <f t="shared" si="36"/>
        <v>1</v>
      </c>
      <c r="AJ87" s="53">
        <f t="shared" si="37"/>
        <v>166.89999999999998</v>
      </c>
      <c r="AK87" s="53">
        <f t="shared" si="38"/>
        <v>8</v>
      </c>
      <c r="AL87" s="53">
        <f t="shared" si="39"/>
        <v>1</v>
      </c>
      <c r="AM87" s="88">
        <f t="shared" si="40"/>
        <v>640</v>
      </c>
      <c r="AN87" s="88">
        <f t="shared" si="41"/>
        <v>1200</v>
      </c>
    </row>
    <row r="88" spans="1:40" ht="15" hidden="1" x14ac:dyDescent="0.25">
      <c r="A88" s="11" t="s">
        <v>64</v>
      </c>
      <c r="B88" s="13" t="s">
        <v>82</v>
      </c>
      <c r="C88" s="1" t="str">
        <f t="shared" si="23"/>
        <v>ANKARA</v>
      </c>
      <c r="D88" s="14">
        <v>313</v>
      </c>
      <c r="E88" s="14">
        <v>1634</v>
      </c>
      <c r="F88" s="14">
        <v>3657</v>
      </c>
      <c r="G88" s="14">
        <v>5604</v>
      </c>
      <c r="H88" s="15">
        <v>436</v>
      </c>
      <c r="I88" s="15">
        <v>1666</v>
      </c>
      <c r="J88" s="15">
        <v>4179</v>
      </c>
      <c r="K88" s="15">
        <v>6281</v>
      </c>
      <c r="L88" s="49">
        <v>241</v>
      </c>
      <c r="M88" s="6">
        <v>877</v>
      </c>
      <c r="N88" s="16">
        <f t="shared" si="24"/>
        <v>677</v>
      </c>
      <c r="O88" s="17">
        <f t="shared" si="25"/>
        <v>0.12080656673804425</v>
      </c>
      <c r="P88" s="10">
        <v>6897</v>
      </c>
      <c r="Q88" s="10">
        <v>8648</v>
      </c>
      <c r="R88" s="10">
        <v>6853</v>
      </c>
      <c r="S88" s="10">
        <v>8908</v>
      </c>
      <c r="T88" s="10">
        <v>15501</v>
      </c>
      <c r="U88" s="10">
        <v>22398</v>
      </c>
      <c r="V88" s="18">
        <f t="shared" si="26"/>
        <v>6.3215890967087143E-2</v>
      </c>
      <c r="W88" s="18">
        <f t="shared" si="27"/>
        <v>0.19264569842738205</v>
      </c>
      <c r="X88" s="18">
        <f t="shared" si="28"/>
        <v>0.51699985407850579</v>
      </c>
      <c r="Y88" s="18">
        <f t="shared" si="29"/>
        <v>0.33604283594606799</v>
      </c>
      <c r="Z88" s="18">
        <f t="shared" si="30"/>
        <v>0.2520314313778016</v>
      </c>
      <c r="AA88" s="47">
        <f t="shared" si="31"/>
        <v>10292</v>
      </c>
      <c r="AB88" s="6">
        <f t="shared" si="32"/>
        <v>3310</v>
      </c>
      <c r="AC88" s="40">
        <v>5514</v>
      </c>
      <c r="AD88" s="40">
        <f t="shared" si="33"/>
        <v>767</v>
      </c>
      <c r="AE88" s="41">
        <f t="shared" si="34"/>
        <v>0.87788568699251712</v>
      </c>
      <c r="AF88" s="4">
        <v>172</v>
      </c>
      <c r="AG88" s="4">
        <v>293</v>
      </c>
      <c r="AH88" s="87">
        <f t="shared" si="35"/>
        <v>0.70348837209302328</v>
      </c>
      <c r="AI88" s="43">
        <f t="shared" si="36"/>
        <v>0.82593856655290099</v>
      </c>
      <c r="AJ88" s="53">
        <f t="shared" si="37"/>
        <v>5641.6999999999989</v>
      </c>
      <c r="AK88" s="53">
        <f t="shared" si="38"/>
        <v>282</v>
      </c>
      <c r="AL88" s="53">
        <f t="shared" si="39"/>
        <v>56</v>
      </c>
      <c r="AM88" s="88">
        <f t="shared" si="40"/>
        <v>22560</v>
      </c>
      <c r="AN88" s="88">
        <f t="shared" si="41"/>
        <v>67200</v>
      </c>
    </row>
    <row r="89" spans="1:40" ht="15" hidden="1" x14ac:dyDescent="0.25">
      <c r="A89" s="11" t="s">
        <v>64</v>
      </c>
      <c r="B89" s="13" t="s">
        <v>83</v>
      </c>
      <c r="C89" s="1" t="str">
        <f t="shared" si="23"/>
        <v>ANKARA</v>
      </c>
      <c r="D89" s="14">
        <v>28</v>
      </c>
      <c r="E89" s="14">
        <v>134</v>
      </c>
      <c r="F89" s="14">
        <v>196</v>
      </c>
      <c r="G89" s="14">
        <v>358</v>
      </c>
      <c r="H89" s="15">
        <v>45</v>
      </c>
      <c r="I89" s="15">
        <v>110</v>
      </c>
      <c r="J89" s="15">
        <v>242</v>
      </c>
      <c r="K89" s="15">
        <v>397</v>
      </c>
      <c r="L89" s="49">
        <v>8</v>
      </c>
      <c r="M89" s="6">
        <v>56</v>
      </c>
      <c r="N89" s="16">
        <f t="shared" si="24"/>
        <v>39</v>
      </c>
      <c r="O89" s="17">
        <f t="shared" si="25"/>
        <v>0.10893854748603352</v>
      </c>
      <c r="P89" s="10">
        <v>249</v>
      </c>
      <c r="Q89" s="10">
        <v>357</v>
      </c>
      <c r="R89" s="10">
        <v>278</v>
      </c>
      <c r="S89" s="10">
        <v>371</v>
      </c>
      <c r="T89" s="10">
        <v>635</v>
      </c>
      <c r="U89" s="10">
        <v>884</v>
      </c>
      <c r="V89" s="18">
        <f t="shared" si="26"/>
        <v>0.18072289156626506</v>
      </c>
      <c r="W89" s="18">
        <f t="shared" si="27"/>
        <v>0.3081232492997199</v>
      </c>
      <c r="X89" s="18">
        <f t="shared" si="28"/>
        <v>0.69784172661870503</v>
      </c>
      <c r="Y89" s="18">
        <f t="shared" si="29"/>
        <v>0.47874015748031495</v>
      </c>
      <c r="Z89" s="18">
        <f t="shared" si="30"/>
        <v>0.39479638009049772</v>
      </c>
      <c r="AA89" s="47">
        <f t="shared" si="31"/>
        <v>331</v>
      </c>
      <c r="AB89" s="6">
        <f t="shared" si="32"/>
        <v>84</v>
      </c>
      <c r="AC89" s="40">
        <v>397</v>
      </c>
      <c r="AD89" s="40">
        <f t="shared" si="33"/>
        <v>0</v>
      </c>
      <c r="AE89" s="41">
        <f t="shared" si="34"/>
        <v>1</v>
      </c>
      <c r="AF89" s="4">
        <v>20</v>
      </c>
      <c r="AG89" s="4">
        <v>23</v>
      </c>
      <c r="AH89" s="87">
        <f t="shared" si="35"/>
        <v>0.15</v>
      </c>
      <c r="AI89" s="43">
        <f t="shared" si="36"/>
        <v>0.2608695652173913</v>
      </c>
      <c r="AJ89" s="53">
        <f t="shared" si="37"/>
        <v>140.5</v>
      </c>
      <c r="AK89" s="53">
        <f t="shared" si="38"/>
        <v>7</v>
      </c>
      <c r="AL89" s="53">
        <f t="shared" si="39"/>
        <v>1</v>
      </c>
      <c r="AM89" s="88">
        <f t="shared" si="40"/>
        <v>560</v>
      </c>
      <c r="AN89" s="88">
        <f t="shared" si="41"/>
        <v>1200</v>
      </c>
    </row>
    <row r="90" spans="1:40" ht="15" hidden="1" x14ac:dyDescent="0.25">
      <c r="A90" s="11" t="s">
        <v>64</v>
      </c>
      <c r="B90" s="13" t="s">
        <v>84</v>
      </c>
      <c r="C90" s="1" t="str">
        <f t="shared" si="23"/>
        <v>ANKARA</v>
      </c>
      <c r="D90" s="14">
        <v>131</v>
      </c>
      <c r="E90" s="14">
        <v>574</v>
      </c>
      <c r="F90" s="14">
        <v>1002</v>
      </c>
      <c r="G90" s="14">
        <v>1707</v>
      </c>
      <c r="H90" s="15">
        <v>145</v>
      </c>
      <c r="I90" s="15">
        <v>541</v>
      </c>
      <c r="J90" s="15">
        <v>1093</v>
      </c>
      <c r="K90" s="15">
        <v>1779</v>
      </c>
      <c r="L90" s="49">
        <v>62</v>
      </c>
      <c r="M90" s="6">
        <v>217</v>
      </c>
      <c r="N90" s="16">
        <f t="shared" si="24"/>
        <v>72</v>
      </c>
      <c r="O90" s="17">
        <f t="shared" si="25"/>
        <v>4.21792618629174E-2</v>
      </c>
      <c r="P90" s="10">
        <v>1384</v>
      </c>
      <c r="Q90" s="10">
        <v>1811</v>
      </c>
      <c r="R90" s="10">
        <v>1342</v>
      </c>
      <c r="S90" s="10">
        <v>1820</v>
      </c>
      <c r="T90" s="10">
        <v>3153</v>
      </c>
      <c r="U90" s="10">
        <v>4537</v>
      </c>
      <c r="V90" s="18">
        <f t="shared" si="26"/>
        <v>0.10476878612716763</v>
      </c>
      <c r="W90" s="18">
        <f t="shared" si="27"/>
        <v>0.29872998343456653</v>
      </c>
      <c r="X90" s="18">
        <f t="shared" si="28"/>
        <v>0.69895678092399405</v>
      </c>
      <c r="Y90" s="18">
        <f t="shared" si="29"/>
        <v>0.46907706945765937</v>
      </c>
      <c r="Z90" s="18">
        <f t="shared" si="30"/>
        <v>0.35794577914921755</v>
      </c>
      <c r="AA90" s="47">
        <f t="shared" si="31"/>
        <v>1674</v>
      </c>
      <c r="AB90" s="6">
        <f t="shared" si="32"/>
        <v>404</v>
      </c>
      <c r="AC90" s="40">
        <v>1519</v>
      </c>
      <c r="AD90" s="40">
        <f t="shared" si="33"/>
        <v>260</v>
      </c>
      <c r="AE90" s="41">
        <f t="shared" si="34"/>
        <v>0.85385047779651491</v>
      </c>
      <c r="AF90" s="4">
        <v>54</v>
      </c>
      <c r="AG90" s="4">
        <v>87</v>
      </c>
      <c r="AH90" s="87">
        <f t="shared" si="35"/>
        <v>0.61111111111111116</v>
      </c>
      <c r="AI90" s="43">
        <f t="shared" si="36"/>
        <v>0.75862068965517238</v>
      </c>
      <c r="AJ90" s="53">
        <f t="shared" si="37"/>
        <v>728.09999999999991</v>
      </c>
      <c r="AK90" s="53">
        <f t="shared" si="38"/>
        <v>36</v>
      </c>
      <c r="AL90" s="53">
        <f t="shared" si="39"/>
        <v>7</v>
      </c>
      <c r="AM90" s="88">
        <f t="shared" si="40"/>
        <v>2880</v>
      </c>
      <c r="AN90" s="88">
        <f t="shared" si="41"/>
        <v>8400</v>
      </c>
    </row>
    <row r="91" spans="1:40" ht="15" hidden="1" x14ac:dyDescent="0.25">
      <c r="A91" s="11" t="s">
        <v>64</v>
      </c>
      <c r="B91" s="13" t="s">
        <v>85</v>
      </c>
      <c r="C91" s="1" t="str">
        <f t="shared" si="23"/>
        <v>ANKARA</v>
      </c>
      <c r="D91" s="14">
        <v>57</v>
      </c>
      <c r="E91" s="14">
        <v>377</v>
      </c>
      <c r="F91" s="14">
        <v>734</v>
      </c>
      <c r="G91" s="14">
        <v>1168</v>
      </c>
      <c r="H91" s="15">
        <v>123</v>
      </c>
      <c r="I91" s="15">
        <v>368</v>
      </c>
      <c r="J91" s="15">
        <v>994</v>
      </c>
      <c r="K91" s="15">
        <v>1485</v>
      </c>
      <c r="L91" s="49">
        <v>88</v>
      </c>
      <c r="M91" s="6">
        <v>209</v>
      </c>
      <c r="N91" s="16">
        <f t="shared" si="24"/>
        <v>317</v>
      </c>
      <c r="O91" s="17">
        <f t="shared" si="25"/>
        <v>0.2714041095890411</v>
      </c>
      <c r="P91" s="10">
        <v>1763</v>
      </c>
      <c r="Q91" s="10">
        <v>2306</v>
      </c>
      <c r="R91" s="10">
        <v>1843</v>
      </c>
      <c r="S91" s="10">
        <v>2381</v>
      </c>
      <c r="T91" s="10">
        <v>4149</v>
      </c>
      <c r="U91" s="10">
        <v>5912</v>
      </c>
      <c r="V91" s="18">
        <f t="shared" si="26"/>
        <v>6.9767441860465115E-2</v>
      </c>
      <c r="W91" s="18">
        <f t="shared" si="27"/>
        <v>0.15958369470945361</v>
      </c>
      <c r="X91" s="18">
        <f t="shared" si="28"/>
        <v>0.47368421052631576</v>
      </c>
      <c r="Y91" s="18">
        <f t="shared" si="29"/>
        <v>0.29910821884791516</v>
      </c>
      <c r="Z91" s="18">
        <f t="shared" si="30"/>
        <v>0.2307171853856563</v>
      </c>
      <c r="AA91" s="47">
        <f t="shared" si="31"/>
        <v>2908</v>
      </c>
      <c r="AB91" s="6">
        <f t="shared" si="32"/>
        <v>970</v>
      </c>
      <c r="AC91" s="40">
        <v>1045</v>
      </c>
      <c r="AD91" s="40">
        <f t="shared" si="33"/>
        <v>440</v>
      </c>
      <c r="AE91" s="41">
        <f t="shared" si="34"/>
        <v>0.70370370370370372</v>
      </c>
      <c r="AF91" s="4">
        <v>24</v>
      </c>
      <c r="AG91" s="4">
        <v>52</v>
      </c>
      <c r="AH91" s="87">
        <f t="shared" si="35"/>
        <v>1.1666666666666667</v>
      </c>
      <c r="AI91" s="43">
        <f t="shared" si="36"/>
        <v>1.0769230769230769</v>
      </c>
      <c r="AJ91" s="53">
        <f t="shared" si="37"/>
        <v>1663.2999999999997</v>
      </c>
      <c r="AK91" s="53">
        <f t="shared" si="38"/>
        <v>83</v>
      </c>
      <c r="AL91" s="53">
        <f t="shared" si="39"/>
        <v>16</v>
      </c>
      <c r="AM91" s="88">
        <f t="shared" si="40"/>
        <v>6640</v>
      </c>
      <c r="AN91" s="88">
        <f t="shared" si="41"/>
        <v>19200</v>
      </c>
    </row>
    <row r="92" spans="1:40" ht="15" hidden="1" x14ac:dyDescent="0.25">
      <c r="A92" s="11" t="s">
        <v>64</v>
      </c>
      <c r="B92" s="13" t="s">
        <v>86</v>
      </c>
      <c r="C92" s="1" t="str">
        <f t="shared" si="23"/>
        <v>ANKARA</v>
      </c>
      <c r="D92" s="14">
        <v>345</v>
      </c>
      <c r="E92" s="14">
        <v>1542</v>
      </c>
      <c r="F92" s="14">
        <v>3709</v>
      </c>
      <c r="G92" s="14">
        <v>5596</v>
      </c>
      <c r="H92" s="15">
        <v>432</v>
      </c>
      <c r="I92" s="15">
        <v>1415</v>
      </c>
      <c r="J92" s="15">
        <v>4105</v>
      </c>
      <c r="K92" s="15">
        <v>5952</v>
      </c>
      <c r="L92" s="49">
        <v>190</v>
      </c>
      <c r="M92" s="6">
        <v>919</v>
      </c>
      <c r="N92" s="16">
        <f t="shared" si="24"/>
        <v>356</v>
      </c>
      <c r="O92" s="17">
        <f t="shared" si="25"/>
        <v>6.3616869192280198E-2</v>
      </c>
      <c r="P92" s="10">
        <v>6560</v>
      </c>
      <c r="Q92" s="10">
        <v>8581</v>
      </c>
      <c r="R92" s="10">
        <v>6548</v>
      </c>
      <c r="S92" s="10">
        <v>8587</v>
      </c>
      <c r="T92" s="10">
        <v>15129</v>
      </c>
      <c r="U92" s="10">
        <v>21689</v>
      </c>
      <c r="V92" s="18">
        <f t="shared" si="26"/>
        <v>6.5853658536585369E-2</v>
      </c>
      <c r="W92" s="18">
        <f t="shared" si="27"/>
        <v>0.16489919589791399</v>
      </c>
      <c r="X92" s="18">
        <f t="shared" si="28"/>
        <v>0.5155772755039707</v>
      </c>
      <c r="Y92" s="18">
        <f t="shared" si="29"/>
        <v>0.31667658139996036</v>
      </c>
      <c r="Z92" s="18">
        <f t="shared" si="30"/>
        <v>0.24081331550555582</v>
      </c>
      <c r="AA92" s="47">
        <f t="shared" si="31"/>
        <v>10338</v>
      </c>
      <c r="AB92" s="6">
        <f t="shared" si="32"/>
        <v>3172</v>
      </c>
      <c r="AC92" s="40">
        <v>5267</v>
      </c>
      <c r="AD92" s="40">
        <f t="shared" si="33"/>
        <v>685</v>
      </c>
      <c r="AE92" s="41">
        <f t="shared" si="34"/>
        <v>0.88491263440860213</v>
      </c>
      <c r="AF92" s="4">
        <v>162</v>
      </c>
      <c r="AG92" s="4">
        <v>277</v>
      </c>
      <c r="AH92" s="87">
        <f t="shared" si="35"/>
        <v>0.70987654320987659</v>
      </c>
      <c r="AI92" s="43">
        <f t="shared" si="36"/>
        <v>0.83032490974729245</v>
      </c>
      <c r="AJ92" s="53">
        <f t="shared" si="37"/>
        <v>5799.2999999999993</v>
      </c>
      <c r="AK92" s="53">
        <f t="shared" si="38"/>
        <v>289</v>
      </c>
      <c r="AL92" s="53">
        <f t="shared" si="39"/>
        <v>57</v>
      </c>
      <c r="AM92" s="88">
        <f t="shared" si="40"/>
        <v>23120</v>
      </c>
      <c r="AN92" s="88">
        <f t="shared" si="41"/>
        <v>68400</v>
      </c>
    </row>
    <row r="93" spans="1:40" ht="15" hidden="1" x14ac:dyDescent="0.25">
      <c r="A93" s="11" t="s">
        <v>64</v>
      </c>
      <c r="B93" s="13" t="s">
        <v>87</v>
      </c>
      <c r="C93" s="1" t="str">
        <f t="shared" si="23"/>
        <v>ANKARA</v>
      </c>
      <c r="D93" s="14">
        <v>23</v>
      </c>
      <c r="E93" s="14">
        <v>162</v>
      </c>
      <c r="F93" s="14">
        <v>241</v>
      </c>
      <c r="G93" s="14">
        <v>426</v>
      </c>
      <c r="H93" s="15">
        <v>32</v>
      </c>
      <c r="I93" s="15">
        <v>168</v>
      </c>
      <c r="J93" s="15">
        <v>266</v>
      </c>
      <c r="K93" s="15">
        <v>466</v>
      </c>
      <c r="L93" s="49">
        <v>26</v>
      </c>
      <c r="M93" s="6">
        <v>52</v>
      </c>
      <c r="N93" s="16">
        <f t="shared" si="24"/>
        <v>40</v>
      </c>
      <c r="O93" s="17">
        <f t="shared" si="25"/>
        <v>9.3896713615023469E-2</v>
      </c>
      <c r="P93" s="10">
        <v>342</v>
      </c>
      <c r="Q93" s="10">
        <v>457</v>
      </c>
      <c r="R93" s="10">
        <v>337</v>
      </c>
      <c r="S93" s="10">
        <v>430</v>
      </c>
      <c r="T93" s="10">
        <v>794</v>
      </c>
      <c r="U93" s="10">
        <v>1136</v>
      </c>
      <c r="V93" s="18">
        <f t="shared" si="26"/>
        <v>9.3567251461988299E-2</v>
      </c>
      <c r="W93" s="18">
        <f t="shared" si="27"/>
        <v>0.36761487964989059</v>
      </c>
      <c r="X93" s="18">
        <f t="shared" si="28"/>
        <v>0.71216617210682498</v>
      </c>
      <c r="Y93" s="18">
        <f t="shared" si="29"/>
        <v>0.51385390428211586</v>
      </c>
      <c r="Z93" s="18">
        <f t="shared" si="30"/>
        <v>0.38732394366197181</v>
      </c>
      <c r="AA93" s="47">
        <f t="shared" si="31"/>
        <v>386</v>
      </c>
      <c r="AB93" s="6">
        <f t="shared" si="32"/>
        <v>97</v>
      </c>
      <c r="AC93" s="40">
        <v>433</v>
      </c>
      <c r="AD93" s="40">
        <f t="shared" si="33"/>
        <v>33</v>
      </c>
      <c r="AE93" s="41">
        <f t="shared" si="34"/>
        <v>0.92918454935622319</v>
      </c>
      <c r="AF93" s="4">
        <v>26</v>
      </c>
      <c r="AG93" s="4">
        <v>30</v>
      </c>
      <c r="AH93" s="87">
        <f t="shared" si="35"/>
        <v>0.15384615384615385</v>
      </c>
      <c r="AI93" s="43">
        <f t="shared" si="36"/>
        <v>0.26666666666666666</v>
      </c>
      <c r="AJ93" s="53">
        <f t="shared" si="37"/>
        <v>147.79999999999995</v>
      </c>
      <c r="AK93" s="53">
        <f t="shared" si="38"/>
        <v>7</v>
      </c>
      <c r="AL93" s="53">
        <f t="shared" si="39"/>
        <v>1</v>
      </c>
      <c r="AM93" s="88">
        <f t="shared" si="40"/>
        <v>560</v>
      </c>
      <c r="AN93" s="88">
        <f t="shared" si="41"/>
        <v>1200</v>
      </c>
    </row>
    <row r="94" spans="1:40" ht="15" hidden="1" x14ac:dyDescent="0.25">
      <c r="A94" s="11" t="s">
        <v>64</v>
      </c>
      <c r="B94" s="13" t="s">
        <v>88</v>
      </c>
      <c r="C94" s="1" t="str">
        <f t="shared" si="23"/>
        <v>ANKARA</v>
      </c>
      <c r="D94" s="14">
        <v>1215</v>
      </c>
      <c r="E94" s="14">
        <v>3463</v>
      </c>
      <c r="F94" s="14">
        <v>5335</v>
      </c>
      <c r="G94" s="14">
        <v>10013</v>
      </c>
      <c r="H94" s="15">
        <v>1174</v>
      </c>
      <c r="I94" s="15">
        <v>3117</v>
      </c>
      <c r="J94" s="15">
        <v>5445</v>
      </c>
      <c r="K94" s="15">
        <v>9736</v>
      </c>
      <c r="L94" s="49">
        <v>157</v>
      </c>
      <c r="M94" s="6">
        <v>1255</v>
      </c>
      <c r="N94" s="16">
        <f t="shared" si="24"/>
        <v>-277</v>
      </c>
      <c r="O94" s="17">
        <f t="shared" si="25"/>
        <v>-2.766403675222211E-2</v>
      </c>
      <c r="P94" s="10">
        <v>6051</v>
      </c>
      <c r="Q94" s="10">
        <v>8052</v>
      </c>
      <c r="R94" s="10">
        <v>6219</v>
      </c>
      <c r="S94" s="10">
        <v>8309</v>
      </c>
      <c r="T94" s="10">
        <v>14271</v>
      </c>
      <c r="U94" s="10">
        <v>20322</v>
      </c>
      <c r="V94" s="18">
        <f t="shared" si="26"/>
        <v>0.19401751776565856</v>
      </c>
      <c r="W94" s="18">
        <f t="shared" si="27"/>
        <v>0.38710879284649774</v>
      </c>
      <c r="X94" s="18">
        <f t="shared" si="28"/>
        <v>0.69898697539797394</v>
      </c>
      <c r="Y94" s="18">
        <f t="shared" si="29"/>
        <v>0.52301870927054872</v>
      </c>
      <c r="Z94" s="18">
        <f t="shared" si="30"/>
        <v>0.42505658891841352</v>
      </c>
      <c r="AA94" s="47">
        <f t="shared" si="31"/>
        <v>6807</v>
      </c>
      <c r="AB94" s="6">
        <f t="shared" si="32"/>
        <v>1872</v>
      </c>
      <c r="AC94" s="40">
        <v>5730</v>
      </c>
      <c r="AD94" s="40">
        <f t="shared" si="33"/>
        <v>4006</v>
      </c>
      <c r="AE94" s="41">
        <f t="shared" si="34"/>
        <v>0.58853738701725555</v>
      </c>
      <c r="AF94" s="4">
        <v>186</v>
      </c>
      <c r="AG94" s="4">
        <v>309</v>
      </c>
      <c r="AH94" s="87">
        <f t="shared" si="35"/>
        <v>0.66129032258064513</v>
      </c>
      <c r="AI94" s="43">
        <f t="shared" si="36"/>
        <v>0.79611650485436891</v>
      </c>
      <c r="AJ94" s="53">
        <f t="shared" si="37"/>
        <v>2525.6999999999989</v>
      </c>
      <c r="AK94" s="53">
        <f t="shared" si="38"/>
        <v>126</v>
      </c>
      <c r="AL94" s="53">
        <f t="shared" si="39"/>
        <v>25</v>
      </c>
      <c r="AM94" s="88">
        <f t="shared" si="40"/>
        <v>10080</v>
      </c>
      <c r="AN94" s="88">
        <f t="shared" si="41"/>
        <v>30000</v>
      </c>
    </row>
    <row r="95" spans="1:40" ht="15" hidden="1" x14ac:dyDescent="0.25">
      <c r="A95" s="11" t="s">
        <v>89</v>
      </c>
      <c r="B95" s="13" t="s">
        <v>90</v>
      </c>
      <c r="C95" s="1" t="str">
        <f t="shared" si="23"/>
        <v>ANTALYA</v>
      </c>
      <c r="D95" s="14">
        <v>15</v>
      </c>
      <c r="E95" s="14">
        <v>61</v>
      </c>
      <c r="F95" s="14">
        <v>66</v>
      </c>
      <c r="G95" s="14">
        <v>142</v>
      </c>
      <c r="H95" s="15">
        <v>21</v>
      </c>
      <c r="I95" s="15">
        <v>56</v>
      </c>
      <c r="J95" s="15">
        <v>48</v>
      </c>
      <c r="K95" s="15">
        <v>125</v>
      </c>
      <c r="L95" s="49">
        <v>3</v>
      </c>
      <c r="M95" s="6">
        <v>9</v>
      </c>
      <c r="N95" s="16">
        <f t="shared" si="24"/>
        <v>-17</v>
      </c>
      <c r="O95" s="17">
        <f t="shared" si="25"/>
        <v>-0.11971830985915492</v>
      </c>
      <c r="P95" s="10">
        <v>64</v>
      </c>
      <c r="Q95" s="10">
        <v>75</v>
      </c>
      <c r="R95" s="10">
        <v>51</v>
      </c>
      <c r="S95" s="10">
        <v>76</v>
      </c>
      <c r="T95" s="10">
        <v>126</v>
      </c>
      <c r="U95" s="10">
        <v>190</v>
      </c>
      <c r="V95" s="18">
        <f t="shared" si="26"/>
        <v>0.328125</v>
      </c>
      <c r="W95" s="18">
        <f t="shared" si="27"/>
        <v>0.7466666666666667</v>
      </c>
      <c r="X95" s="18">
        <f t="shared" si="28"/>
        <v>0.82352941176470584</v>
      </c>
      <c r="Y95" s="18">
        <f t="shared" si="29"/>
        <v>0.77777777777777779</v>
      </c>
      <c r="Z95" s="18">
        <f t="shared" si="30"/>
        <v>0.62631578947368416</v>
      </c>
      <c r="AA95" s="47">
        <f t="shared" si="31"/>
        <v>28</v>
      </c>
      <c r="AB95" s="6">
        <f t="shared" si="32"/>
        <v>9</v>
      </c>
      <c r="AC95" s="40">
        <v>125</v>
      </c>
      <c r="AD95" s="40">
        <f t="shared" si="33"/>
        <v>0</v>
      </c>
      <c r="AE95" s="41">
        <f t="shared" si="34"/>
        <v>1</v>
      </c>
      <c r="AF95" s="4">
        <v>13</v>
      </c>
      <c r="AG95" s="4">
        <v>6</v>
      </c>
      <c r="AH95" s="87">
        <f t="shared" si="35"/>
        <v>0</v>
      </c>
      <c r="AI95" s="43">
        <f t="shared" si="36"/>
        <v>0</v>
      </c>
      <c r="AJ95" s="53">
        <f t="shared" si="37"/>
        <v>0</v>
      </c>
      <c r="AK95" s="53">
        <f t="shared" si="38"/>
        <v>0</v>
      </c>
      <c r="AL95" s="53">
        <f t="shared" si="39"/>
        <v>0</v>
      </c>
      <c r="AM95" s="88">
        <f t="shared" si="40"/>
        <v>0</v>
      </c>
      <c r="AN95" s="88">
        <f t="shared" si="41"/>
        <v>0</v>
      </c>
    </row>
    <row r="96" spans="1:40" ht="15" hidden="1" x14ac:dyDescent="0.25">
      <c r="A96" s="11" t="s">
        <v>89</v>
      </c>
      <c r="B96" s="13" t="s">
        <v>1014</v>
      </c>
      <c r="C96" s="1" t="str">
        <f t="shared" si="23"/>
        <v>ANTALYA</v>
      </c>
      <c r="D96" s="14">
        <v>29</v>
      </c>
      <c r="E96" s="14">
        <v>477</v>
      </c>
      <c r="F96" s="14">
        <v>611</v>
      </c>
      <c r="G96" s="14">
        <v>1117</v>
      </c>
      <c r="H96" s="15">
        <v>47</v>
      </c>
      <c r="I96" s="15">
        <v>567</v>
      </c>
      <c r="J96" s="15">
        <v>704</v>
      </c>
      <c r="K96" s="15">
        <v>1318</v>
      </c>
      <c r="L96" s="49">
        <v>53</v>
      </c>
      <c r="M96" s="6">
        <v>203</v>
      </c>
      <c r="N96" s="16">
        <f t="shared" si="24"/>
        <v>201</v>
      </c>
      <c r="O96" s="17">
        <f t="shared" si="25"/>
        <v>0.17994628469113697</v>
      </c>
      <c r="P96" s="10">
        <v>819</v>
      </c>
      <c r="Q96" s="10">
        <v>1130</v>
      </c>
      <c r="R96" s="10">
        <v>797</v>
      </c>
      <c r="S96" s="10">
        <v>1071</v>
      </c>
      <c r="T96" s="10">
        <v>1927</v>
      </c>
      <c r="U96" s="10">
        <v>2746</v>
      </c>
      <c r="V96" s="18">
        <f t="shared" si="26"/>
        <v>5.7387057387057384E-2</v>
      </c>
      <c r="W96" s="18">
        <f t="shared" si="27"/>
        <v>0.50176991150442474</v>
      </c>
      <c r="X96" s="18">
        <f t="shared" si="28"/>
        <v>0.69510664993726479</v>
      </c>
      <c r="Y96" s="18">
        <f t="shared" si="29"/>
        <v>0.58173326414115201</v>
      </c>
      <c r="Z96" s="18">
        <f t="shared" si="30"/>
        <v>0.42534595775673706</v>
      </c>
      <c r="AA96" s="47">
        <f t="shared" si="31"/>
        <v>806</v>
      </c>
      <c r="AB96" s="6">
        <f t="shared" si="32"/>
        <v>243</v>
      </c>
      <c r="AC96" s="40">
        <v>1318</v>
      </c>
      <c r="AD96" s="40">
        <f t="shared" si="33"/>
        <v>0</v>
      </c>
      <c r="AE96" s="41">
        <f t="shared" si="34"/>
        <v>1</v>
      </c>
      <c r="AF96" s="4">
        <v>44</v>
      </c>
      <c r="AG96" s="4">
        <v>50</v>
      </c>
      <c r="AH96" s="87">
        <f t="shared" si="35"/>
        <v>0.13636363636363635</v>
      </c>
      <c r="AI96" s="43">
        <f t="shared" si="36"/>
        <v>0.24</v>
      </c>
      <c r="AJ96" s="53">
        <f t="shared" si="37"/>
        <v>227.89999999999986</v>
      </c>
      <c r="AK96" s="53">
        <f t="shared" si="38"/>
        <v>11</v>
      </c>
      <c r="AL96" s="53">
        <f t="shared" si="39"/>
        <v>2</v>
      </c>
      <c r="AM96" s="88">
        <f t="shared" si="40"/>
        <v>880</v>
      </c>
      <c r="AN96" s="88">
        <f t="shared" si="41"/>
        <v>2400</v>
      </c>
    </row>
    <row r="97" spans="1:40" ht="15" hidden="1" x14ac:dyDescent="0.25">
      <c r="A97" s="11" t="s">
        <v>89</v>
      </c>
      <c r="B97" s="13" t="s">
        <v>91</v>
      </c>
      <c r="C97" s="1" t="str">
        <f t="shared" si="23"/>
        <v>ANTALYA</v>
      </c>
      <c r="D97" s="14">
        <v>394</v>
      </c>
      <c r="E97" s="14">
        <v>1294</v>
      </c>
      <c r="F97" s="14">
        <v>2579</v>
      </c>
      <c r="G97" s="14">
        <v>4267</v>
      </c>
      <c r="H97" s="15">
        <v>482</v>
      </c>
      <c r="I97" s="15">
        <v>1604</v>
      </c>
      <c r="J97" s="15">
        <v>2907</v>
      </c>
      <c r="K97" s="15">
        <v>4993</v>
      </c>
      <c r="L97" s="49">
        <v>167</v>
      </c>
      <c r="M97" s="6">
        <v>865</v>
      </c>
      <c r="N97" s="16">
        <f t="shared" si="24"/>
        <v>726</v>
      </c>
      <c r="O97" s="17">
        <f t="shared" si="25"/>
        <v>0.17014295758143896</v>
      </c>
      <c r="P97" s="10">
        <v>3214</v>
      </c>
      <c r="Q97" s="10">
        <v>4417</v>
      </c>
      <c r="R97" s="10">
        <v>3260</v>
      </c>
      <c r="S97" s="10">
        <v>4486</v>
      </c>
      <c r="T97" s="10">
        <v>7677</v>
      </c>
      <c r="U97" s="10">
        <v>10891</v>
      </c>
      <c r="V97" s="18">
        <f t="shared" si="26"/>
        <v>0.14996888612321096</v>
      </c>
      <c r="W97" s="18">
        <f t="shared" si="27"/>
        <v>0.36314240434684175</v>
      </c>
      <c r="X97" s="18">
        <f t="shared" si="28"/>
        <v>0.67760736196319016</v>
      </c>
      <c r="Y97" s="18">
        <f t="shared" si="29"/>
        <v>0.49667838999609221</v>
      </c>
      <c r="Z97" s="18">
        <f t="shared" si="30"/>
        <v>0.39436231750987055</v>
      </c>
      <c r="AA97" s="47">
        <f t="shared" si="31"/>
        <v>3864</v>
      </c>
      <c r="AB97" s="6">
        <f t="shared" si="32"/>
        <v>1051</v>
      </c>
      <c r="AC97" s="40">
        <v>3863</v>
      </c>
      <c r="AD97" s="40">
        <f t="shared" si="33"/>
        <v>1130</v>
      </c>
      <c r="AE97" s="41">
        <f t="shared" si="34"/>
        <v>0.77368315641898655</v>
      </c>
      <c r="AF97" s="4">
        <v>130</v>
      </c>
      <c r="AG97" s="4">
        <v>195</v>
      </c>
      <c r="AH97" s="87">
        <f t="shared" si="35"/>
        <v>0.5</v>
      </c>
      <c r="AI97" s="43">
        <f t="shared" si="36"/>
        <v>0.66666666666666663</v>
      </c>
      <c r="AJ97" s="53">
        <f t="shared" si="37"/>
        <v>1560.8999999999996</v>
      </c>
      <c r="AK97" s="53">
        <f t="shared" si="38"/>
        <v>78</v>
      </c>
      <c r="AL97" s="53">
        <f t="shared" si="39"/>
        <v>15</v>
      </c>
      <c r="AM97" s="88">
        <f t="shared" si="40"/>
        <v>6240</v>
      </c>
      <c r="AN97" s="88">
        <f t="shared" si="41"/>
        <v>18000</v>
      </c>
    </row>
    <row r="98" spans="1:40" ht="15" hidden="1" x14ac:dyDescent="0.25">
      <c r="A98" s="11" t="s">
        <v>89</v>
      </c>
      <c r="B98" s="13" t="s">
        <v>92</v>
      </c>
      <c r="C98" s="1" t="str">
        <f t="shared" si="23"/>
        <v>ANTALYA</v>
      </c>
      <c r="D98" s="14">
        <v>124</v>
      </c>
      <c r="E98" s="14">
        <v>255</v>
      </c>
      <c r="F98" s="14">
        <v>301</v>
      </c>
      <c r="G98" s="14">
        <v>680</v>
      </c>
      <c r="H98" s="15">
        <v>139</v>
      </c>
      <c r="I98" s="15">
        <v>369</v>
      </c>
      <c r="J98" s="15">
        <v>318</v>
      </c>
      <c r="K98" s="15">
        <v>826</v>
      </c>
      <c r="L98" s="49">
        <v>14</v>
      </c>
      <c r="M98" s="6">
        <v>71</v>
      </c>
      <c r="N98" s="16">
        <f t="shared" si="24"/>
        <v>146</v>
      </c>
      <c r="O98" s="17">
        <f t="shared" si="25"/>
        <v>0.21470588235294116</v>
      </c>
      <c r="P98" s="10">
        <v>278</v>
      </c>
      <c r="Q98" s="10">
        <v>396</v>
      </c>
      <c r="R98" s="10">
        <v>288</v>
      </c>
      <c r="S98" s="10">
        <v>404</v>
      </c>
      <c r="T98" s="10">
        <v>684</v>
      </c>
      <c r="U98" s="10">
        <v>962</v>
      </c>
      <c r="V98" s="18">
        <f t="shared" si="26"/>
        <v>0.5</v>
      </c>
      <c r="W98" s="18">
        <f t="shared" si="27"/>
        <v>0.93181818181818177</v>
      </c>
      <c r="X98" s="18">
        <f t="shared" si="28"/>
        <v>0.90625</v>
      </c>
      <c r="Y98" s="18">
        <f t="shared" si="29"/>
        <v>0.92105263157894735</v>
      </c>
      <c r="Z98" s="18">
        <f t="shared" si="30"/>
        <v>0.79937629937629939</v>
      </c>
      <c r="AA98" s="47">
        <f t="shared" si="31"/>
        <v>54</v>
      </c>
      <c r="AB98" s="6">
        <f t="shared" si="32"/>
        <v>27</v>
      </c>
      <c r="AC98" s="40">
        <v>744</v>
      </c>
      <c r="AD98" s="40">
        <f t="shared" si="33"/>
        <v>82</v>
      </c>
      <c r="AE98" s="41">
        <f t="shared" si="34"/>
        <v>0.90072639225181594</v>
      </c>
      <c r="AF98" s="4">
        <v>29</v>
      </c>
      <c r="AG98" s="4">
        <v>33</v>
      </c>
      <c r="AH98" s="87">
        <f t="shared" si="35"/>
        <v>0.13793103448275862</v>
      </c>
      <c r="AI98" s="43">
        <f t="shared" si="36"/>
        <v>0.24242424242424243</v>
      </c>
      <c r="AJ98" s="53">
        <f t="shared" si="37"/>
        <v>0</v>
      </c>
      <c r="AK98" s="53">
        <f t="shared" si="38"/>
        <v>0</v>
      </c>
      <c r="AL98" s="53">
        <f t="shared" si="39"/>
        <v>0</v>
      </c>
      <c r="AM98" s="88">
        <f t="shared" si="40"/>
        <v>0</v>
      </c>
      <c r="AN98" s="88">
        <f t="shared" si="41"/>
        <v>0</v>
      </c>
    </row>
    <row r="99" spans="1:40" ht="15" hidden="1" x14ac:dyDescent="0.25">
      <c r="A99" s="11" t="s">
        <v>89</v>
      </c>
      <c r="B99" s="13" t="s">
        <v>93</v>
      </c>
      <c r="C99" s="1" t="str">
        <f t="shared" si="23"/>
        <v>ANTALYA</v>
      </c>
      <c r="D99" s="14">
        <v>54</v>
      </c>
      <c r="E99" s="14">
        <v>262</v>
      </c>
      <c r="F99" s="14">
        <v>584</v>
      </c>
      <c r="G99" s="14">
        <v>900</v>
      </c>
      <c r="H99" s="15">
        <v>61</v>
      </c>
      <c r="I99" s="15">
        <v>340</v>
      </c>
      <c r="J99" s="15">
        <v>662</v>
      </c>
      <c r="K99" s="15">
        <v>1063</v>
      </c>
      <c r="L99" s="49">
        <v>16</v>
      </c>
      <c r="M99" s="6">
        <v>224</v>
      </c>
      <c r="N99" s="16">
        <f t="shared" si="24"/>
        <v>163</v>
      </c>
      <c r="O99" s="17">
        <f t="shared" si="25"/>
        <v>0.18111111111111111</v>
      </c>
      <c r="P99" s="10">
        <v>599</v>
      </c>
      <c r="Q99" s="10">
        <v>858</v>
      </c>
      <c r="R99" s="10">
        <v>609</v>
      </c>
      <c r="S99" s="10">
        <v>847</v>
      </c>
      <c r="T99" s="10">
        <v>1467</v>
      </c>
      <c r="U99" s="10">
        <v>2066</v>
      </c>
      <c r="V99" s="18">
        <f t="shared" si="26"/>
        <v>0.1018363939899833</v>
      </c>
      <c r="W99" s="18">
        <f t="shared" si="27"/>
        <v>0.39627039627039629</v>
      </c>
      <c r="X99" s="18">
        <f t="shared" si="28"/>
        <v>0.74548440065681443</v>
      </c>
      <c r="Y99" s="18">
        <f t="shared" si="29"/>
        <v>0.54124062713019772</v>
      </c>
      <c r="Z99" s="18">
        <f t="shared" si="30"/>
        <v>0.41384317521781222</v>
      </c>
      <c r="AA99" s="47">
        <f t="shared" si="31"/>
        <v>673</v>
      </c>
      <c r="AB99" s="6">
        <f t="shared" si="32"/>
        <v>155</v>
      </c>
      <c r="AC99" s="40">
        <v>956</v>
      </c>
      <c r="AD99" s="40">
        <f t="shared" si="33"/>
        <v>107</v>
      </c>
      <c r="AE99" s="41">
        <f t="shared" si="34"/>
        <v>0.89934148635936029</v>
      </c>
      <c r="AF99" s="4">
        <v>32</v>
      </c>
      <c r="AG99" s="4">
        <v>42</v>
      </c>
      <c r="AH99" s="87">
        <f t="shared" si="35"/>
        <v>0.3125</v>
      </c>
      <c r="AI99" s="43">
        <f t="shared" si="36"/>
        <v>0.47619047619047616</v>
      </c>
      <c r="AJ99" s="53">
        <f t="shared" si="37"/>
        <v>232.89999999999986</v>
      </c>
      <c r="AK99" s="53">
        <f t="shared" si="38"/>
        <v>11</v>
      </c>
      <c r="AL99" s="53">
        <f t="shared" si="39"/>
        <v>2</v>
      </c>
      <c r="AM99" s="88">
        <f t="shared" si="40"/>
        <v>880</v>
      </c>
      <c r="AN99" s="88">
        <f t="shared" si="41"/>
        <v>2400</v>
      </c>
    </row>
    <row r="100" spans="1:40" ht="15" hidden="1" x14ac:dyDescent="0.25">
      <c r="A100" s="11" t="s">
        <v>89</v>
      </c>
      <c r="B100" s="13" t="s">
        <v>94</v>
      </c>
      <c r="C100" s="1" t="str">
        <f t="shared" si="23"/>
        <v>ANTALYA</v>
      </c>
      <c r="D100" s="14">
        <v>46</v>
      </c>
      <c r="E100" s="14">
        <v>171</v>
      </c>
      <c r="F100" s="14">
        <v>340</v>
      </c>
      <c r="G100" s="14">
        <v>557</v>
      </c>
      <c r="H100" s="15">
        <v>58</v>
      </c>
      <c r="I100" s="15">
        <v>188</v>
      </c>
      <c r="J100" s="15">
        <v>463</v>
      </c>
      <c r="K100" s="15">
        <v>709</v>
      </c>
      <c r="L100" s="49">
        <v>11</v>
      </c>
      <c r="M100" s="6">
        <v>125</v>
      </c>
      <c r="N100" s="16">
        <f t="shared" si="24"/>
        <v>152</v>
      </c>
      <c r="O100" s="17">
        <f t="shared" si="25"/>
        <v>0.27289048473967686</v>
      </c>
      <c r="P100" s="10">
        <v>387</v>
      </c>
      <c r="Q100" s="10">
        <v>462</v>
      </c>
      <c r="R100" s="10">
        <v>402</v>
      </c>
      <c r="S100" s="10">
        <v>521</v>
      </c>
      <c r="T100" s="10">
        <v>864</v>
      </c>
      <c r="U100" s="10">
        <v>1251</v>
      </c>
      <c r="V100" s="18">
        <f t="shared" si="26"/>
        <v>0.14987080103359174</v>
      </c>
      <c r="W100" s="18">
        <f t="shared" si="27"/>
        <v>0.40692640692640691</v>
      </c>
      <c r="X100" s="18">
        <f t="shared" si="28"/>
        <v>0.86815920398009949</v>
      </c>
      <c r="Y100" s="18">
        <f t="shared" si="29"/>
        <v>0.62152777777777779</v>
      </c>
      <c r="Z100" s="18">
        <f t="shared" si="30"/>
        <v>0.47561950439648282</v>
      </c>
      <c r="AA100" s="47">
        <f t="shared" si="31"/>
        <v>327</v>
      </c>
      <c r="AB100" s="6">
        <f t="shared" si="32"/>
        <v>53</v>
      </c>
      <c r="AC100" s="40">
        <v>709</v>
      </c>
      <c r="AD100" s="40">
        <f t="shared" si="33"/>
        <v>0</v>
      </c>
      <c r="AE100" s="41">
        <f t="shared" si="34"/>
        <v>1</v>
      </c>
      <c r="AF100" s="4">
        <v>32</v>
      </c>
      <c r="AG100" s="4">
        <v>31</v>
      </c>
      <c r="AH100" s="87">
        <f t="shared" si="35"/>
        <v>0</v>
      </c>
      <c r="AI100" s="43">
        <f t="shared" si="36"/>
        <v>0</v>
      </c>
      <c r="AJ100" s="53">
        <f t="shared" si="37"/>
        <v>67.799999999999955</v>
      </c>
      <c r="AK100" s="53">
        <f t="shared" si="38"/>
        <v>3</v>
      </c>
      <c r="AL100" s="53">
        <f t="shared" si="39"/>
        <v>0</v>
      </c>
      <c r="AM100" s="88">
        <f t="shared" si="40"/>
        <v>240</v>
      </c>
      <c r="AN100" s="88">
        <f t="shared" si="41"/>
        <v>0</v>
      </c>
    </row>
    <row r="101" spans="1:40" ht="15" hidden="1" x14ac:dyDescent="0.25">
      <c r="A101" s="11" t="s">
        <v>89</v>
      </c>
      <c r="B101" s="13" t="s">
        <v>95</v>
      </c>
      <c r="C101" s="1" t="str">
        <f t="shared" si="23"/>
        <v>ANTALYA</v>
      </c>
      <c r="D101" s="14">
        <v>24</v>
      </c>
      <c r="E101" s="14">
        <v>238</v>
      </c>
      <c r="F101" s="14">
        <v>519</v>
      </c>
      <c r="G101" s="14">
        <v>781</v>
      </c>
      <c r="H101" s="15">
        <v>60</v>
      </c>
      <c r="I101" s="15">
        <v>280</v>
      </c>
      <c r="J101" s="15">
        <v>539</v>
      </c>
      <c r="K101" s="15">
        <v>879</v>
      </c>
      <c r="L101" s="49">
        <v>19</v>
      </c>
      <c r="M101" s="6">
        <v>152</v>
      </c>
      <c r="N101" s="16">
        <f t="shared" si="24"/>
        <v>98</v>
      </c>
      <c r="O101" s="17">
        <f t="shared" si="25"/>
        <v>0.12548015364916773</v>
      </c>
      <c r="P101" s="10">
        <v>523</v>
      </c>
      <c r="Q101" s="10">
        <v>715</v>
      </c>
      <c r="R101" s="10">
        <v>485</v>
      </c>
      <c r="S101" s="10">
        <v>677</v>
      </c>
      <c r="T101" s="10">
        <v>1200</v>
      </c>
      <c r="U101" s="10">
        <v>1723</v>
      </c>
      <c r="V101" s="18">
        <f t="shared" si="26"/>
        <v>0.1147227533460803</v>
      </c>
      <c r="W101" s="18">
        <f t="shared" si="27"/>
        <v>0.39160839160839161</v>
      </c>
      <c r="X101" s="18">
        <f t="shared" si="28"/>
        <v>0.83711340206185569</v>
      </c>
      <c r="Y101" s="18">
        <f t="shared" si="29"/>
        <v>0.57166666666666666</v>
      </c>
      <c r="Z101" s="18">
        <f t="shared" si="30"/>
        <v>0.43296575739988391</v>
      </c>
      <c r="AA101" s="47">
        <f t="shared" si="31"/>
        <v>514</v>
      </c>
      <c r="AB101" s="6">
        <f t="shared" si="32"/>
        <v>79</v>
      </c>
      <c r="AC101" s="40">
        <v>783</v>
      </c>
      <c r="AD101" s="40">
        <f t="shared" si="33"/>
        <v>96</v>
      </c>
      <c r="AE101" s="41">
        <f t="shared" si="34"/>
        <v>0.89078498293515362</v>
      </c>
      <c r="AF101" s="4">
        <v>35</v>
      </c>
      <c r="AG101" s="4">
        <v>36</v>
      </c>
      <c r="AH101" s="87">
        <f t="shared" si="35"/>
        <v>2.8571428571428571E-2</v>
      </c>
      <c r="AI101" s="43">
        <f t="shared" si="36"/>
        <v>5.5555555555555552E-2</v>
      </c>
      <c r="AJ101" s="53">
        <f t="shared" si="37"/>
        <v>154</v>
      </c>
      <c r="AK101" s="53">
        <f t="shared" si="38"/>
        <v>7</v>
      </c>
      <c r="AL101" s="53">
        <f t="shared" si="39"/>
        <v>1</v>
      </c>
      <c r="AM101" s="88">
        <f t="shared" si="40"/>
        <v>560</v>
      </c>
      <c r="AN101" s="88">
        <f t="shared" si="41"/>
        <v>1200</v>
      </c>
    </row>
    <row r="102" spans="1:40" ht="15" hidden="1" x14ac:dyDescent="0.25">
      <c r="A102" s="11" t="s">
        <v>89</v>
      </c>
      <c r="B102" s="13" t="s">
        <v>96</v>
      </c>
      <c r="C102" s="1" t="str">
        <f t="shared" si="23"/>
        <v>ANTALYA</v>
      </c>
      <c r="D102" s="14">
        <v>46</v>
      </c>
      <c r="E102" s="14">
        <v>259</v>
      </c>
      <c r="F102" s="14">
        <v>510</v>
      </c>
      <c r="G102" s="14">
        <v>815</v>
      </c>
      <c r="H102" s="15">
        <v>84</v>
      </c>
      <c r="I102" s="15">
        <v>267</v>
      </c>
      <c r="J102" s="15">
        <v>591</v>
      </c>
      <c r="K102" s="15">
        <v>942</v>
      </c>
      <c r="L102" s="49">
        <v>15</v>
      </c>
      <c r="M102" s="6">
        <v>195</v>
      </c>
      <c r="N102" s="16">
        <f t="shared" ref="N102:N133" si="42">K102-G102</f>
        <v>127</v>
      </c>
      <c r="O102" s="17">
        <f t="shared" ref="O102:O133" si="43">(K102-G102)/G102</f>
        <v>0.15582822085889569</v>
      </c>
      <c r="P102" s="10">
        <v>485</v>
      </c>
      <c r="Q102" s="10">
        <v>650</v>
      </c>
      <c r="R102" s="10">
        <v>488</v>
      </c>
      <c r="S102" s="10">
        <v>667</v>
      </c>
      <c r="T102" s="10">
        <v>1138</v>
      </c>
      <c r="U102" s="10">
        <v>1623</v>
      </c>
      <c r="V102" s="18">
        <f t="shared" si="26"/>
        <v>0.17319587628865979</v>
      </c>
      <c r="W102" s="18">
        <f t="shared" si="27"/>
        <v>0.41076923076923078</v>
      </c>
      <c r="X102" s="18">
        <f t="shared" si="28"/>
        <v>0.84221311475409832</v>
      </c>
      <c r="Y102" s="18">
        <f t="shared" si="29"/>
        <v>0.59578207381370829</v>
      </c>
      <c r="Z102" s="18">
        <f t="shared" si="30"/>
        <v>0.46950092421441775</v>
      </c>
      <c r="AA102" s="47">
        <f t="shared" si="31"/>
        <v>460</v>
      </c>
      <c r="AB102" s="6">
        <f t="shared" si="32"/>
        <v>77</v>
      </c>
      <c r="AC102" s="40">
        <v>925</v>
      </c>
      <c r="AD102" s="40">
        <f t="shared" si="33"/>
        <v>17</v>
      </c>
      <c r="AE102" s="41">
        <f t="shared" si="34"/>
        <v>0.98195329087048833</v>
      </c>
      <c r="AF102" s="4">
        <v>45</v>
      </c>
      <c r="AG102" s="4">
        <v>43</v>
      </c>
      <c r="AH102" s="87">
        <f t="shared" si="35"/>
        <v>0</v>
      </c>
      <c r="AI102" s="43">
        <f t="shared" si="36"/>
        <v>0</v>
      </c>
      <c r="AJ102" s="53">
        <f t="shared" si="37"/>
        <v>118.59999999999991</v>
      </c>
      <c r="AK102" s="53">
        <f t="shared" si="38"/>
        <v>5</v>
      </c>
      <c r="AL102" s="53">
        <f t="shared" si="39"/>
        <v>1</v>
      </c>
      <c r="AM102" s="88">
        <f t="shared" si="40"/>
        <v>400</v>
      </c>
      <c r="AN102" s="88">
        <f t="shared" si="41"/>
        <v>1200</v>
      </c>
    </row>
    <row r="103" spans="1:40" ht="15" hidden="1" x14ac:dyDescent="0.25">
      <c r="A103" s="11" t="s">
        <v>89</v>
      </c>
      <c r="B103" s="13" t="s">
        <v>97</v>
      </c>
      <c r="C103" s="1" t="str">
        <f t="shared" si="23"/>
        <v>ANTALYA</v>
      </c>
      <c r="D103" s="14">
        <v>2</v>
      </c>
      <c r="E103" s="14">
        <v>28</v>
      </c>
      <c r="F103" s="14">
        <v>23</v>
      </c>
      <c r="G103" s="14">
        <v>53</v>
      </c>
      <c r="H103" s="15">
        <v>10</v>
      </c>
      <c r="I103" s="15">
        <v>17</v>
      </c>
      <c r="J103" s="15">
        <v>26</v>
      </c>
      <c r="K103" s="15">
        <v>53</v>
      </c>
      <c r="L103" s="49">
        <v>9</v>
      </c>
      <c r="M103" s="6">
        <v>8</v>
      </c>
      <c r="N103" s="16">
        <f t="shared" si="42"/>
        <v>0</v>
      </c>
      <c r="O103" s="17">
        <f t="shared" si="43"/>
        <v>0</v>
      </c>
      <c r="P103" s="10">
        <v>50</v>
      </c>
      <c r="Q103" s="10">
        <v>63</v>
      </c>
      <c r="R103" s="10">
        <v>47</v>
      </c>
      <c r="S103" s="10">
        <v>65</v>
      </c>
      <c r="T103" s="10">
        <v>110</v>
      </c>
      <c r="U103" s="10">
        <v>160</v>
      </c>
      <c r="V103" s="18">
        <f t="shared" si="26"/>
        <v>0.2</v>
      </c>
      <c r="W103" s="18">
        <f t="shared" si="27"/>
        <v>0.26984126984126983</v>
      </c>
      <c r="X103" s="18">
        <f t="shared" si="28"/>
        <v>0.57446808510638303</v>
      </c>
      <c r="Y103" s="18">
        <f t="shared" si="29"/>
        <v>0.4</v>
      </c>
      <c r="Z103" s="18">
        <f t="shared" si="30"/>
        <v>0.33750000000000002</v>
      </c>
      <c r="AA103" s="47">
        <f t="shared" si="31"/>
        <v>66</v>
      </c>
      <c r="AB103" s="6">
        <f t="shared" si="32"/>
        <v>20</v>
      </c>
      <c r="AC103" s="40">
        <v>53</v>
      </c>
      <c r="AD103" s="40">
        <f t="shared" si="33"/>
        <v>0</v>
      </c>
      <c r="AE103" s="41">
        <f t="shared" si="34"/>
        <v>1</v>
      </c>
      <c r="AF103" s="4">
        <v>5</v>
      </c>
      <c r="AG103" s="4">
        <v>4</v>
      </c>
      <c r="AH103" s="87">
        <f t="shared" si="35"/>
        <v>0</v>
      </c>
      <c r="AI103" s="43">
        <f t="shared" si="36"/>
        <v>0</v>
      </c>
      <c r="AJ103" s="53">
        <f t="shared" si="37"/>
        <v>33</v>
      </c>
      <c r="AK103" s="53">
        <f t="shared" si="38"/>
        <v>1</v>
      </c>
      <c r="AL103" s="53">
        <f t="shared" si="39"/>
        <v>0</v>
      </c>
      <c r="AM103" s="88">
        <f t="shared" si="40"/>
        <v>80</v>
      </c>
      <c r="AN103" s="88">
        <f t="shared" si="41"/>
        <v>0</v>
      </c>
    </row>
    <row r="104" spans="1:40" ht="12.75" hidden="1" customHeight="1" x14ac:dyDescent="0.2">
      <c r="A104" s="11" t="s">
        <v>89</v>
      </c>
      <c r="B104" s="13" t="s">
        <v>98</v>
      </c>
      <c r="C104" s="1" t="str">
        <f t="shared" si="23"/>
        <v>ANTALYA</v>
      </c>
      <c r="D104" s="14">
        <v>2</v>
      </c>
      <c r="E104" s="14">
        <v>31</v>
      </c>
      <c r="F104" s="14">
        <v>17</v>
      </c>
      <c r="G104" s="14">
        <v>50</v>
      </c>
      <c r="H104" s="15">
        <v>18</v>
      </c>
      <c r="I104" s="15">
        <v>35</v>
      </c>
      <c r="J104" s="15">
        <v>32</v>
      </c>
      <c r="K104" s="15">
        <v>85</v>
      </c>
      <c r="L104" s="50"/>
      <c r="M104" s="6">
        <v>5</v>
      </c>
      <c r="N104" s="16">
        <f t="shared" si="42"/>
        <v>35</v>
      </c>
      <c r="O104" s="17">
        <f t="shared" si="43"/>
        <v>0.7</v>
      </c>
      <c r="P104" s="10">
        <v>21</v>
      </c>
      <c r="Q104" s="10">
        <v>30</v>
      </c>
      <c r="R104" s="10">
        <v>18</v>
      </c>
      <c r="S104" s="10">
        <v>28</v>
      </c>
      <c r="T104" s="10">
        <v>48</v>
      </c>
      <c r="U104" s="10">
        <v>69</v>
      </c>
      <c r="V104" s="18">
        <f t="shared" si="26"/>
        <v>0.8571428571428571</v>
      </c>
      <c r="W104" s="18">
        <f t="shared" si="27"/>
        <v>1.1666666666666667</v>
      </c>
      <c r="X104" s="18">
        <f t="shared" si="28"/>
        <v>1.5</v>
      </c>
      <c r="Y104" s="18">
        <f t="shared" si="29"/>
        <v>1.2916666666666667</v>
      </c>
      <c r="Z104" s="18">
        <f t="shared" si="30"/>
        <v>1.1594202898550725</v>
      </c>
      <c r="AA104" s="47">
        <f t="shared" si="31"/>
        <v>-14</v>
      </c>
      <c r="AB104" s="6">
        <f t="shared" si="32"/>
        <v>-9</v>
      </c>
      <c r="AC104" s="40">
        <v>85</v>
      </c>
      <c r="AD104" s="40">
        <f t="shared" si="33"/>
        <v>0</v>
      </c>
      <c r="AE104" s="41">
        <f t="shared" si="34"/>
        <v>1</v>
      </c>
      <c r="AF104" s="4">
        <v>4</v>
      </c>
      <c r="AG104" s="4">
        <v>5</v>
      </c>
      <c r="AH104" s="87">
        <f t="shared" si="35"/>
        <v>0.25</v>
      </c>
      <c r="AI104" s="43">
        <f t="shared" si="36"/>
        <v>0.4</v>
      </c>
      <c r="AJ104" s="53">
        <f t="shared" si="37"/>
        <v>0</v>
      </c>
      <c r="AK104" s="53">
        <f t="shared" si="38"/>
        <v>0</v>
      </c>
      <c r="AL104" s="53">
        <f t="shared" si="39"/>
        <v>0</v>
      </c>
      <c r="AM104" s="88">
        <f t="shared" si="40"/>
        <v>0</v>
      </c>
      <c r="AN104" s="88">
        <f t="shared" si="41"/>
        <v>0</v>
      </c>
    </row>
    <row r="105" spans="1:40" ht="15" hidden="1" customHeight="1" x14ac:dyDescent="0.25">
      <c r="A105" s="11" t="s">
        <v>89</v>
      </c>
      <c r="B105" s="13" t="s">
        <v>99</v>
      </c>
      <c r="C105" s="1" t="str">
        <f t="shared" si="23"/>
        <v>ANTALYA</v>
      </c>
      <c r="D105" s="14">
        <v>209</v>
      </c>
      <c r="E105" s="14">
        <v>779</v>
      </c>
      <c r="F105" s="14">
        <v>548</v>
      </c>
      <c r="G105" s="14">
        <v>1536</v>
      </c>
      <c r="H105" s="15">
        <v>259</v>
      </c>
      <c r="I105" s="15">
        <v>476</v>
      </c>
      <c r="J105" s="15">
        <v>525</v>
      </c>
      <c r="K105" s="15">
        <v>1260</v>
      </c>
      <c r="L105" s="49">
        <v>51</v>
      </c>
      <c r="M105" s="6">
        <v>129</v>
      </c>
      <c r="N105" s="16">
        <f t="shared" si="42"/>
        <v>-276</v>
      </c>
      <c r="O105" s="17">
        <f t="shared" si="43"/>
        <v>-0.1796875</v>
      </c>
      <c r="P105" s="10">
        <v>582</v>
      </c>
      <c r="Q105" s="10">
        <v>736</v>
      </c>
      <c r="R105" s="10">
        <v>569</v>
      </c>
      <c r="S105" s="10">
        <v>783</v>
      </c>
      <c r="T105" s="10">
        <v>1305</v>
      </c>
      <c r="U105" s="10">
        <v>1887</v>
      </c>
      <c r="V105" s="18">
        <f t="shared" si="26"/>
        <v>0.44501718213058417</v>
      </c>
      <c r="W105" s="18">
        <f t="shared" si="27"/>
        <v>0.64673913043478259</v>
      </c>
      <c r="X105" s="18">
        <f t="shared" si="28"/>
        <v>0.78558875219683655</v>
      </c>
      <c r="Y105" s="18">
        <f t="shared" si="29"/>
        <v>0.70727969348659003</v>
      </c>
      <c r="Z105" s="18">
        <f t="shared" si="30"/>
        <v>0.62639109697933226</v>
      </c>
      <c r="AA105" s="47">
        <f t="shared" si="31"/>
        <v>382</v>
      </c>
      <c r="AB105" s="6">
        <f t="shared" si="32"/>
        <v>122</v>
      </c>
      <c r="AC105" s="40">
        <v>1221</v>
      </c>
      <c r="AD105" s="40">
        <f t="shared" si="33"/>
        <v>39</v>
      </c>
      <c r="AE105" s="41">
        <f t="shared" si="34"/>
        <v>0.96904761904761905</v>
      </c>
      <c r="AF105" s="4">
        <v>50</v>
      </c>
      <c r="AG105" s="4">
        <v>55</v>
      </c>
      <c r="AH105" s="87">
        <f t="shared" si="35"/>
        <v>0.1</v>
      </c>
      <c r="AI105" s="43">
        <f t="shared" si="36"/>
        <v>0.18181818181818182</v>
      </c>
      <c r="AJ105" s="53">
        <f t="shared" si="37"/>
        <v>0</v>
      </c>
      <c r="AK105" s="53">
        <f t="shared" si="38"/>
        <v>0</v>
      </c>
      <c r="AL105" s="53">
        <f t="shared" si="39"/>
        <v>0</v>
      </c>
      <c r="AM105" s="88">
        <f t="shared" si="40"/>
        <v>0</v>
      </c>
      <c r="AN105" s="88">
        <f t="shared" si="41"/>
        <v>0</v>
      </c>
    </row>
    <row r="106" spans="1:40" ht="15" hidden="1" x14ac:dyDescent="0.25">
      <c r="A106" s="11" t="s">
        <v>89</v>
      </c>
      <c r="B106" s="13" t="s">
        <v>1036</v>
      </c>
      <c r="C106" s="1" t="str">
        <f t="shared" si="23"/>
        <v>ANTALYA</v>
      </c>
      <c r="D106" s="14">
        <v>145</v>
      </c>
      <c r="E106" s="14">
        <v>441</v>
      </c>
      <c r="F106" s="14">
        <v>477</v>
      </c>
      <c r="G106" s="14">
        <v>1063</v>
      </c>
      <c r="H106" s="15">
        <v>184</v>
      </c>
      <c r="I106" s="15">
        <v>399</v>
      </c>
      <c r="J106" s="15">
        <v>503</v>
      </c>
      <c r="K106" s="15">
        <v>1086</v>
      </c>
      <c r="L106" s="49">
        <v>13</v>
      </c>
      <c r="M106" s="6">
        <v>131</v>
      </c>
      <c r="N106" s="16">
        <f t="shared" si="42"/>
        <v>23</v>
      </c>
      <c r="O106" s="17">
        <f t="shared" si="43"/>
        <v>2.1636876763875823E-2</v>
      </c>
      <c r="P106" s="10">
        <v>459</v>
      </c>
      <c r="Q106" s="10">
        <v>670</v>
      </c>
      <c r="R106" s="10">
        <v>442</v>
      </c>
      <c r="S106" s="10">
        <v>617</v>
      </c>
      <c r="T106" s="10">
        <v>1112</v>
      </c>
      <c r="U106" s="10">
        <v>1571</v>
      </c>
      <c r="V106" s="18">
        <f t="shared" si="26"/>
        <v>0.40087145969498911</v>
      </c>
      <c r="W106" s="18">
        <f t="shared" si="27"/>
        <v>0.59552238805970148</v>
      </c>
      <c r="X106" s="18">
        <f t="shared" si="28"/>
        <v>0.87104072398190047</v>
      </c>
      <c r="Y106" s="18">
        <f t="shared" si="29"/>
        <v>0.70503597122302153</v>
      </c>
      <c r="Z106" s="18">
        <f t="shared" si="30"/>
        <v>0.61616804583068108</v>
      </c>
      <c r="AA106" s="47">
        <f t="shared" si="31"/>
        <v>328</v>
      </c>
      <c r="AB106" s="6">
        <f t="shared" si="32"/>
        <v>57</v>
      </c>
      <c r="AC106" s="40">
        <v>1001</v>
      </c>
      <c r="AD106" s="40">
        <f t="shared" si="33"/>
        <v>85</v>
      </c>
      <c r="AE106" s="41">
        <f t="shared" si="34"/>
        <v>0.92173112338858199</v>
      </c>
      <c r="AF106" s="4">
        <v>40</v>
      </c>
      <c r="AG106" s="4">
        <v>52</v>
      </c>
      <c r="AH106" s="87">
        <f t="shared" si="35"/>
        <v>0.3</v>
      </c>
      <c r="AI106" s="43">
        <f t="shared" si="36"/>
        <v>0.46153846153846156</v>
      </c>
      <c r="AJ106" s="53">
        <f t="shared" si="37"/>
        <v>0</v>
      </c>
      <c r="AK106" s="53">
        <f t="shared" si="38"/>
        <v>0</v>
      </c>
      <c r="AL106" s="53">
        <f t="shared" si="39"/>
        <v>0</v>
      </c>
      <c r="AM106" s="88">
        <f t="shared" si="40"/>
        <v>0</v>
      </c>
      <c r="AN106" s="88">
        <f t="shared" si="41"/>
        <v>0</v>
      </c>
    </row>
    <row r="107" spans="1:40" ht="15" hidden="1" x14ac:dyDescent="0.25">
      <c r="A107" s="11" t="s">
        <v>89</v>
      </c>
      <c r="B107" s="13" t="s">
        <v>100</v>
      </c>
      <c r="C107" s="1" t="str">
        <f t="shared" si="23"/>
        <v>ANTALYA</v>
      </c>
      <c r="D107" s="14">
        <v>337</v>
      </c>
      <c r="E107" s="14">
        <v>2078</v>
      </c>
      <c r="F107" s="14">
        <v>4992</v>
      </c>
      <c r="G107" s="14">
        <v>7407</v>
      </c>
      <c r="H107" s="15">
        <v>524</v>
      </c>
      <c r="I107" s="15">
        <v>2109</v>
      </c>
      <c r="J107" s="15">
        <v>5846</v>
      </c>
      <c r="K107" s="15">
        <v>8479</v>
      </c>
      <c r="L107" s="49">
        <v>189</v>
      </c>
      <c r="M107" s="6">
        <v>1650</v>
      </c>
      <c r="N107" s="16">
        <f t="shared" si="42"/>
        <v>1072</v>
      </c>
      <c r="O107" s="17">
        <f t="shared" si="43"/>
        <v>0.14472796003780208</v>
      </c>
      <c r="P107" s="10">
        <v>6113</v>
      </c>
      <c r="Q107" s="10">
        <v>8056</v>
      </c>
      <c r="R107" s="10">
        <v>6021</v>
      </c>
      <c r="S107" s="10">
        <v>8077</v>
      </c>
      <c r="T107" s="10">
        <v>14077</v>
      </c>
      <c r="U107" s="10">
        <v>20190</v>
      </c>
      <c r="V107" s="18">
        <f t="shared" si="26"/>
        <v>8.5718959594307212E-2</v>
      </c>
      <c r="W107" s="18">
        <f t="shared" si="27"/>
        <v>0.2617924528301887</v>
      </c>
      <c r="X107" s="18">
        <f t="shared" si="28"/>
        <v>0.72828433814980897</v>
      </c>
      <c r="Y107" s="18">
        <f t="shared" si="29"/>
        <v>0.46131988349790437</v>
      </c>
      <c r="Z107" s="18">
        <f t="shared" si="30"/>
        <v>0.34759782070331846</v>
      </c>
      <c r="AA107" s="47">
        <f t="shared" si="31"/>
        <v>7583</v>
      </c>
      <c r="AB107" s="6">
        <f t="shared" si="32"/>
        <v>1636</v>
      </c>
      <c r="AC107" s="40">
        <v>7644</v>
      </c>
      <c r="AD107" s="40">
        <f t="shared" si="33"/>
        <v>835</v>
      </c>
      <c r="AE107" s="41">
        <f t="shared" si="34"/>
        <v>0.90152140582615869</v>
      </c>
      <c r="AF107" s="4">
        <v>202</v>
      </c>
      <c r="AG107" s="4">
        <v>332</v>
      </c>
      <c r="AH107" s="87">
        <f t="shared" si="35"/>
        <v>0.64356435643564358</v>
      </c>
      <c r="AI107" s="43">
        <f t="shared" si="36"/>
        <v>0.7831325301204819</v>
      </c>
      <c r="AJ107" s="53">
        <f t="shared" si="37"/>
        <v>3359.8999999999996</v>
      </c>
      <c r="AK107" s="53">
        <f t="shared" si="38"/>
        <v>167</v>
      </c>
      <c r="AL107" s="53">
        <f t="shared" si="39"/>
        <v>33</v>
      </c>
      <c r="AM107" s="88">
        <f t="shared" si="40"/>
        <v>13360</v>
      </c>
      <c r="AN107" s="88">
        <f t="shared" si="41"/>
        <v>39600</v>
      </c>
    </row>
    <row r="108" spans="1:40" ht="15" hidden="1" x14ac:dyDescent="0.25">
      <c r="A108" s="11" t="s">
        <v>89</v>
      </c>
      <c r="B108" s="13" t="s">
        <v>101</v>
      </c>
      <c r="C108" s="1" t="str">
        <f t="shared" si="23"/>
        <v>ANTALYA</v>
      </c>
      <c r="D108" s="14">
        <v>295</v>
      </c>
      <c r="E108" s="14">
        <v>1088</v>
      </c>
      <c r="F108" s="14">
        <v>1609</v>
      </c>
      <c r="G108" s="14">
        <v>2992</v>
      </c>
      <c r="H108" s="15">
        <v>726</v>
      </c>
      <c r="I108" s="15">
        <v>1203</v>
      </c>
      <c r="J108" s="15">
        <v>1759</v>
      </c>
      <c r="K108" s="15">
        <v>3688</v>
      </c>
      <c r="L108" s="49">
        <v>16</v>
      </c>
      <c r="M108" s="6">
        <v>585</v>
      </c>
      <c r="N108" s="16">
        <f t="shared" si="42"/>
        <v>696</v>
      </c>
      <c r="O108" s="17">
        <f t="shared" si="43"/>
        <v>0.23262032085561499</v>
      </c>
      <c r="P108" s="10">
        <v>1443</v>
      </c>
      <c r="Q108" s="10">
        <v>1954</v>
      </c>
      <c r="R108" s="10">
        <v>1469</v>
      </c>
      <c r="S108" s="10">
        <v>2010</v>
      </c>
      <c r="T108" s="10">
        <v>3423</v>
      </c>
      <c r="U108" s="10">
        <v>4866</v>
      </c>
      <c r="V108" s="18">
        <f t="shared" si="26"/>
        <v>0.50311850311850315</v>
      </c>
      <c r="W108" s="18">
        <f t="shared" si="27"/>
        <v>0.61566018423746161</v>
      </c>
      <c r="X108" s="18">
        <f t="shared" si="28"/>
        <v>0.81007488087134105</v>
      </c>
      <c r="Y108" s="18">
        <f t="shared" si="29"/>
        <v>0.69909436167104877</v>
      </c>
      <c r="Z108" s="18">
        <f t="shared" si="30"/>
        <v>0.6409782161939992</v>
      </c>
      <c r="AA108" s="47">
        <f t="shared" si="31"/>
        <v>1030</v>
      </c>
      <c r="AB108" s="6">
        <f t="shared" si="32"/>
        <v>279</v>
      </c>
      <c r="AC108" s="40">
        <v>2146</v>
      </c>
      <c r="AD108" s="40">
        <f t="shared" si="33"/>
        <v>1542</v>
      </c>
      <c r="AE108" s="41">
        <f t="shared" si="34"/>
        <v>0.58188720173535791</v>
      </c>
      <c r="AF108" s="4">
        <v>52</v>
      </c>
      <c r="AG108" s="4">
        <v>94</v>
      </c>
      <c r="AH108" s="87">
        <f t="shared" si="35"/>
        <v>0.80769230769230771</v>
      </c>
      <c r="AI108" s="43">
        <f t="shared" si="36"/>
        <v>0.8936170212765957</v>
      </c>
      <c r="AJ108" s="53">
        <f t="shared" si="37"/>
        <v>3.0999999999999091</v>
      </c>
      <c r="AK108" s="53">
        <f t="shared" si="38"/>
        <v>0</v>
      </c>
      <c r="AL108" s="53">
        <f t="shared" si="39"/>
        <v>0</v>
      </c>
      <c r="AM108" s="88">
        <f t="shared" si="40"/>
        <v>0</v>
      </c>
      <c r="AN108" s="88">
        <f t="shared" si="41"/>
        <v>0</v>
      </c>
    </row>
    <row r="109" spans="1:40" ht="15" hidden="1" x14ac:dyDescent="0.25">
      <c r="A109" s="11" t="s">
        <v>89</v>
      </c>
      <c r="B109" s="13" t="s">
        <v>102</v>
      </c>
      <c r="C109" s="1" t="str">
        <f t="shared" si="23"/>
        <v>ANTALYA</v>
      </c>
      <c r="D109" s="14">
        <v>61</v>
      </c>
      <c r="E109" s="14">
        <v>378</v>
      </c>
      <c r="F109" s="14">
        <v>461</v>
      </c>
      <c r="G109" s="14">
        <v>900</v>
      </c>
      <c r="H109" s="15">
        <v>77</v>
      </c>
      <c r="I109" s="15">
        <v>408</v>
      </c>
      <c r="J109" s="15">
        <v>594</v>
      </c>
      <c r="K109" s="15">
        <v>1079</v>
      </c>
      <c r="L109" s="49">
        <v>9</v>
      </c>
      <c r="M109" s="6">
        <v>176</v>
      </c>
      <c r="N109" s="16">
        <f t="shared" si="42"/>
        <v>179</v>
      </c>
      <c r="O109" s="17">
        <f t="shared" si="43"/>
        <v>0.19888888888888889</v>
      </c>
      <c r="P109" s="10">
        <v>553</v>
      </c>
      <c r="Q109" s="10">
        <v>661</v>
      </c>
      <c r="R109" s="10">
        <v>551</v>
      </c>
      <c r="S109" s="10">
        <v>753</v>
      </c>
      <c r="T109" s="10">
        <v>1212</v>
      </c>
      <c r="U109" s="10">
        <v>1765</v>
      </c>
      <c r="V109" s="18">
        <f t="shared" si="26"/>
        <v>0.13924050632911392</v>
      </c>
      <c r="W109" s="18">
        <f t="shared" si="27"/>
        <v>0.61724659606656584</v>
      </c>
      <c r="X109" s="18">
        <f t="shared" si="28"/>
        <v>0.77495462794918335</v>
      </c>
      <c r="Y109" s="18">
        <f t="shared" si="29"/>
        <v>0.68894389438943893</v>
      </c>
      <c r="Z109" s="18">
        <f t="shared" si="30"/>
        <v>0.51671388101983007</v>
      </c>
      <c r="AA109" s="47">
        <f t="shared" si="31"/>
        <v>377</v>
      </c>
      <c r="AB109" s="6">
        <f t="shared" si="32"/>
        <v>124</v>
      </c>
      <c r="AC109" s="40">
        <v>1004</v>
      </c>
      <c r="AD109" s="40">
        <f t="shared" si="33"/>
        <v>75</v>
      </c>
      <c r="AE109" s="41">
        <f t="shared" si="34"/>
        <v>0.93049119555143656</v>
      </c>
      <c r="AF109" s="4">
        <v>39</v>
      </c>
      <c r="AG109" s="4">
        <v>40</v>
      </c>
      <c r="AH109" s="87">
        <f t="shared" si="35"/>
        <v>2.564102564102564E-2</v>
      </c>
      <c r="AI109" s="43">
        <f t="shared" si="36"/>
        <v>0.05</v>
      </c>
      <c r="AJ109" s="53">
        <f t="shared" si="37"/>
        <v>13.399999999999977</v>
      </c>
      <c r="AK109" s="53">
        <f t="shared" si="38"/>
        <v>0</v>
      </c>
      <c r="AL109" s="53">
        <f t="shared" si="39"/>
        <v>0</v>
      </c>
      <c r="AM109" s="88">
        <f t="shared" si="40"/>
        <v>0</v>
      </c>
      <c r="AN109" s="88">
        <f t="shared" si="41"/>
        <v>0</v>
      </c>
    </row>
    <row r="110" spans="1:40" ht="15" hidden="1" x14ac:dyDescent="0.25">
      <c r="A110" s="11" t="s">
        <v>89</v>
      </c>
      <c r="B110" s="13" t="s">
        <v>103</v>
      </c>
      <c r="C110" s="1" t="str">
        <f t="shared" si="23"/>
        <v>ANTALYA</v>
      </c>
      <c r="D110" s="14">
        <v>40</v>
      </c>
      <c r="E110" s="14">
        <v>339</v>
      </c>
      <c r="F110" s="14">
        <v>749</v>
      </c>
      <c r="G110" s="14">
        <v>1128</v>
      </c>
      <c r="H110" s="15">
        <v>57</v>
      </c>
      <c r="I110" s="15">
        <v>388</v>
      </c>
      <c r="J110" s="15">
        <v>774</v>
      </c>
      <c r="K110" s="15">
        <v>1219</v>
      </c>
      <c r="L110" s="49">
        <v>23</v>
      </c>
      <c r="M110" s="6">
        <v>266</v>
      </c>
      <c r="N110" s="16">
        <f t="shared" si="42"/>
        <v>91</v>
      </c>
      <c r="O110" s="17">
        <f t="shared" si="43"/>
        <v>8.0673758865248232E-2</v>
      </c>
      <c r="P110" s="10">
        <v>740</v>
      </c>
      <c r="Q110" s="10">
        <v>979</v>
      </c>
      <c r="R110" s="10">
        <v>745</v>
      </c>
      <c r="S110" s="10">
        <v>989</v>
      </c>
      <c r="T110" s="10">
        <v>1724</v>
      </c>
      <c r="U110" s="10">
        <v>2464</v>
      </c>
      <c r="V110" s="18">
        <f t="shared" si="26"/>
        <v>7.7027027027027031E-2</v>
      </c>
      <c r="W110" s="18">
        <f t="shared" si="27"/>
        <v>0.39632277834525026</v>
      </c>
      <c r="X110" s="18">
        <f t="shared" si="28"/>
        <v>0.71275167785234894</v>
      </c>
      <c r="Y110" s="18">
        <f t="shared" si="29"/>
        <v>0.53306264501160094</v>
      </c>
      <c r="Z110" s="18">
        <f t="shared" si="30"/>
        <v>0.39610389610389612</v>
      </c>
      <c r="AA110" s="47">
        <f t="shared" si="31"/>
        <v>805</v>
      </c>
      <c r="AB110" s="6">
        <f t="shared" si="32"/>
        <v>214</v>
      </c>
      <c r="AC110" s="40">
        <v>1016</v>
      </c>
      <c r="AD110" s="40">
        <f t="shared" si="33"/>
        <v>203</v>
      </c>
      <c r="AE110" s="41">
        <f t="shared" si="34"/>
        <v>0.83347005742411817</v>
      </c>
      <c r="AF110" s="4">
        <v>45</v>
      </c>
      <c r="AG110" s="4">
        <v>45</v>
      </c>
      <c r="AH110" s="87">
        <f t="shared" si="35"/>
        <v>0</v>
      </c>
      <c r="AI110" s="43">
        <f t="shared" si="36"/>
        <v>0</v>
      </c>
      <c r="AJ110" s="53">
        <f t="shared" si="37"/>
        <v>287.79999999999995</v>
      </c>
      <c r="AK110" s="53">
        <f t="shared" si="38"/>
        <v>14</v>
      </c>
      <c r="AL110" s="53">
        <f t="shared" si="39"/>
        <v>2</v>
      </c>
      <c r="AM110" s="88">
        <f t="shared" si="40"/>
        <v>1120</v>
      </c>
      <c r="AN110" s="88">
        <f t="shared" si="41"/>
        <v>2400</v>
      </c>
    </row>
    <row r="111" spans="1:40" ht="15" hidden="1" x14ac:dyDescent="0.25">
      <c r="A111" s="11" t="s">
        <v>89</v>
      </c>
      <c r="B111" s="13" t="s">
        <v>104</v>
      </c>
      <c r="C111" s="1" t="str">
        <f t="shared" si="23"/>
        <v>ANTALYA</v>
      </c>
      <c r="D111" s="14">
        <v>258</v>
      </c>
      <c r="E111" s="14">
        <v>1163</v>
      </c>
      <c r="F111" s="14">
        <v>2411</v>
      </c>
      <c r="G111" s="14">
        <v>3832</v>
      </c>
      <c r="H111" s="15">
        <v>405</v>
      </c>
      <c r="I111" s="15">
        <v>1052</v>
      </c>
      <c r="J111" s="15">
        <v>2576</v>
      </c>
      <c r="K111" s="15">
        <v>4033</v>
      </c>
      <c r="L111" s="49">
        <v>42</v>
      </c>
      <c r="M111" s="6">
        <v>951</v>
      </c>
      <c r="N111" s="16">
        <f t="shared" si="42"/>
        <v>201</v>
      </c>
      <c r="O111" s="17">
        <f t="shared" si="43"/>
        <v>5.2453027139874736E-2</v>
      </c>
      <c r="P111" s="10">
        <v>2706</v>
      </c>
      <c r="Q111" s="10">
        <v>3592</v>
      </c>
      <c r="R111" s="10">
        <v>2667</v>
      </c>
      <c r="S111" s="10">
        <v>3605</v>
      </c>
      <c r="T111" s="10">
        <v>6259</v>
      </c>
      <c r="U111" s="10">
        <v>8965</v>
      </c>
      <c r="V111" s="18">
        <f t="shared" si="26"/>
        <v>0.14966740576496673</v>
      </c>
      <c r="W111" s="18">
        <f t="shared" si="27"/>
        <v>0.29287305122494434</v>
      </c>
      <c r="X111" s="18">
        <f t="shared" si="28"/>
        <v>0.62504686914135732</v>
      </c>
      <c r="Y111" s="18">
        <f t="shared" si="29"/>
        <v>0.4344144432017894</v>
      </c>
      <c r="Z111" s="18">
        <f t="shared" si="30"/>
        <v>0.34846625766871164</v>
      </c>
      <c r="AA111" s="47">
        <f t="shared" si="31"/>
        <v>3540</v>
      </c>
      <c r="AB111" s="6">
        <f t="shared" si="32"/>
        <v>1000</v>
      </c>
      <c r="AC111" s="40">
        <v>3097</v>
      </c>
      <c r="AD111" s="40">
        <f t="shared" si="33"/>
        <v>936</v>
      </c>
      <c r="AE111" s="41">
        <f t="shared" si="34"/>
        <v>0.7679147036945202</v>
      </c>
      <c r="AF111" s="4">
        <v>117</v>
      </c>
      <c r="AG111" s="4">
        <v>158</v>
      </c>
      <c r="AH111" s="87">
        <f t="shared" si="35"/>
        <v>0.3504273504273504</v>
      </c>
      <c r="AI111" s="43">
        <f t="shared" si="36"/>
        <v>0.51898734177215189</v>
      </c>
      <c r="AJ111" s="53">
        <f t="shared" si="37"/>
        <v>1662.2999999999993</v>
      </c>
      <c r="AK111" s="53">
        <f t="shared" si="38"/>
        <v>83</v>
      </c>
      <c r="AL111" s="53">
        <f t="shared" si="39"/>
        <v>16</v>
      </c>
      <c r="AM111" s="88">
        <f t="shared" si="40"/>
        <v>6640</v>
      </c>
      <c r="AN111" s="88">
        <f t="shared" si="41"/>
        <v>19200</v>
      </c>
    </row>
    <row r="112" spans="1:40" ht="15" hidden="1" x14ac:dyDescent="0.25">
      <c r="A112" s="11" t="s">
        <v>89</v>
      </c>
      <c r="B112" s="13" t="s">
        <v>105</v>
      </c>
      <c r="C112" s="1" t="str">
        <f t="shared" si="23"/>
        <v>ANTALYA</v>
      </c>
      <c r="D112" s="14">
        <v>1064</v>
      </c>
      <c r="E112" s="14">
        <v>3024</v>
      </c>
      <c r="F112" s="14">
        <v>4630</v>
      </c>
      <c r="G112" s="14">
        <v>8718</v>
      </c>
      <c r="H112" s="15">
        <v>671</v>
      </c>
      <c r="I112" s="15">
        <v>2338</v>
      </c>
      <c r="J112" s="15">
        <v>5043</v>
      </c>
      <c r="K112" s="15">
        <v>8052</v>
      </c>
      <c r="L112" s="49">
        <v>90</v>
      </c>
      <c r="M112" s="6">
        <v>1534</v>
      </c>
      <c r="N112" s="16">
        <f t="shared" si="42"/>
        <v>-666</v>
      </c>
      <c r="O112" s="17">
        <f t="shared" si="43"/>
        <v>-7.6393668272539572E-2</v>
      </c>
      <c r="P112" s="10">
        <v>4748</v>
      </c>
      <c r="Q112" s="10">
        <v>6125</v>
      </c>
      <c r="R112" s="10">
        <v>4557</v>
      </c>
      <c r="S112" s="10">
        <v>6149</v>
      </c>
      <c r="T112" s="10">
        <v>10682</v>
      </c>
      <c r="U112" s="10">
        <v>15430</v>
      </c>
      <c r="V112" s="18">
        <f t="shared" si="26"/>
        <v>0.14132266217354675</v>
      </c>
      <c r="W112" s="18">
        <f t="shared" si="27"/>
        <v>0.38171428571428573</v>
      </c>
      <c r="X112" s="18">
        <f t="shared" si="28"/>
        <v>0.78977397410577133</v>
      </c>
      <c r="Y112" s="18">
        <f t="shared" si="29"/>
        <v>0.55579479498221307</v>
      </c>
      <c r="Z112" s="18">
        <f t="shared" si="30"/>
        <v>0.42825664290343485</v>
      </c>
      <c r="AA112" s="47">
        <f t="shared" si="31"/>
        <v>4745</v>
      </c>
      <c r="AB112" s="6">
        <f t="shared" si="32"/>
        <v>958</v>
      </c>
      <c r="AC112" s="40">
        <v>6009</v>
      </c>
      <c r="AD112" s="40">
        <f t="shared" si="33"/>
        <v>2043</v>
      </c>
      <c r="AE112" s="41">
        <f t="shared" si="34"/>
        <v>0.74627421758569301</v>
      </c>
      <c r="AF112" s="4">
        <v>169</v>
      </c>
      <c r="AG112" s="4">
        <v>287</v>
      </c>
      <c r="AH112" s="87">
        <f t="shared" si="35"/>
        <v>0.69822485207100593</v>
      </c>
      <c r="AI112" s="43">
        <f t="shared" si="36"/>
        <v>0.82229965156794427</v>
      </c>
      <c r="AJ112" s="53">
        <f t="shared" si="37"/>
        <v>1540.3999999999996</v>
      </c>
      <c r="AK112" s="53">
        <f t="shared" si="38"/>
        <v>77</v>
      </c>
      <c r="AL112" s="53">
        <f t="shared" si="39"/>
        <v>15</v>
      </c>
      <c r="AM112" s="88">
        <f t="shared" si="40"/>
        <v>6160</v>
      </c>
      <c r="AN112" s="88">
        <f t="shared" si="41"/>
        <v>18000</v>
      </c>
    </row>
    <row r="113" spans="1:40" ht="15" hidden="1" x14ac:dyDescent="0.25">
      <c r="A113" s="11" t="s">
        <v>89</v>
      </c>
      <c r="B113" s="13" t="s">
        <v>106</v>
      </c>
      <c r="C113" s="1" t="str">
        <f t="shared" si="23"/>
        <v>ANTALYA</v>
      </c>
      <c r="D113" s="14">
        <v>132</v>
      </c>
      <c r="E113" s="14">
        <v>593</v>
      </c>
      <c r="F113" s="14">
        <v>1194</v>
      </c>
      <c r="G113" s="14">
        <v>1919</v>
      </c>
      <c r="H113" s="15">
        <v>146</v>
      </c>
      <c r="I113" s="15">
        <v>1129</v>
      </c>
      <c r="J113" s="15">
        <v>1426</v>
      </c>
      <c r="K113" s="15">
        <v>2701</v>
      </c>
      <c r="L113" s="49">
        <v>35</v>
      </c>
      <c r="M113" s="6">
        <v>433</v>
      </c>
      <c r="N113" s="16">
        <f t="shared" si="42"/>
        <v>782</v>
      </c>
      <c r="O113" s="17">
        <f t="shared" si="43"/>
        <v>0.40750390828556537</v>
      </c>
      <c r="P113" s="10">
        <v>1312</v>
      </c>
      <c r="Q113" s="10">
        <v>1780</v>
      </c>
      <c r="R113" s="10">
        <v>1346</v>
      </c>
      <c r="S113" s="10">
        <v>1863</v>
      </c>
      <c r="T113" s="10">
        <v>3126</v>
      </c>
      <c r="U113" s="10">
        <v>4438</v>
      </c>
      <c r="V113" s="18">
        <f t="shared" si="26"/>
        <v>0.11128048780487805</v>
      </c>
      <c r="W113" s="18">
        <f t="shared" si="27"/>
        <v>0.63426966292134834</v>
      </c>
      <c r="X113" s="18">
        <f t="shared" si="28"/>
        <v>0.76374442793462105</v>
      </c>
      <c r="Y113" s="18">
        <f t="shared" si="29"/>
        <v>0.6900191938579654</v>
      </c>
      <c r="Z113" s="18">
        <f t="shared" si="30"/>
        <v>0.51892744479495267</v>
      </c>
      <c r="AA113" s="47">
        <f t="shared" si="31"/>
        <v>969</v>
      </c>
      <c r="AB113" s="6">
        <f t="shared" si="32"/>
        <v>318</v>
      </c>
      <c r="AC113" s="40">
        <v>2390</v>
      </c>
      <c r="AD113" s="40">
        <f t="shared" si="33"/>
        <v>311</v>
      </c>
      <c r="AE113" s="41">
        <f t="shared" si="34"/>
        <v>0.88485746019992595</v>
      </c>
      <c r="AF113" s="4">
        <v>70</v>
      </c>
      <c r="AG113" s="4">
        <v>97</v>
      </c>
      <c r="AH113" s="87">
        <f t="shared" si="35"/>
        <v>0.38571428571428573</v>
      </c>
      <c r="AI113" s="43">
        <f t="shared" si="36"/>
        <v>0.55670103092783507</v>
      </c>
      <c r="AJ113" s="53">
        <f t="shared" si="37"/>
        <v>31.199999999999818</v>
      </c>
      <c r="AK113" s="53">
        <f t="shared" si="38"/>
        <v>1</v>
      </c>
      <c r="AL113" s="53">
        <f t="shared" si="39"/>
        <v>0</v>
      </c>
      <c r="AM113" s="88">
        <f t="shared" si="40"/>
        <v>80</v>
      </c>
      <c r="AN113" s="88">
        <f t="shared" si="41"/>
        <v>0</v>
      </c>
    </row>
    <row r="114" spans="1:40" ht="15" hidden="1" x14ac:dyDescent="0.25">
      <c r="A114" s="11" t="s">
        <v>107</v>
      </c>
      <c r="B114" s="13" t="s">
        <v>108</v>
      </c>
      <c r="C114" s="1" t="str">
        <f t="shared" si="23"/>
        <v>ARDAHAN</v>
      </c>
      <c r="D114" s="14">
        <v>5</v>
      </c>
      <c r="E114" s="14">
        <v>62</v>
      </c>
      <c r="F114" s="14">
        <v>41</v>
      </c>
      <c r="G114" s="14">
        <v>108</v>
      </c>
      <c r="H114" s="15">
        <v>16</v>
      </c>
      <c r="I114" s="15">
        <v>52</v>
      </c>
      <c r="J114" s="15">
        <v>38</v>
      </c>
      <c r="K114" s="15">
        <v>106</v>
      </c>
      <c r="L114" s="49">
        <v>8</v>
      </c>
      <c r="M114" s="6">
        <v>5</v>
      </c>
      <c r="N114" s="16">
        <f t="shared" si="42"/>
        <v>-2</v>
      </c>
      <c r="O114" s="17">
        <f t="shared" si="43"/>
        <v>-1.8518518518518517E-2</v>
      </c>
      <c r="P114" s="10">
        <v>103</v>
      </c>
      <c r="Q114" s="10">
        <v>119</v>
      </c>
      <c r="R114" s="10">
        <v>92</v>
      </c>
      <c r="S114" s="10">
        <v>123</v>
      </c>
      <c r="T114" s="10">
        <v>211</v>
      </c>
      <c r="U114" s="10">
        <v>314</v>
      </c>
      <c r="V114" s="18">
        <f t="shared" si="26"/>
        <v>0.1553398058252427</v>
      </c>
      <c r="W114" s="18">
        <f t="shared" si="27"/>
        <v>0.43697478991596639</v>
      </c>
      <c r="X114" s="18">
        <f t="shared" si="28"/>
        <v>0.44565217391304346</v>
      </c>
      <c r="Y114" s="18">
        <f t="shared" si="29"/>
        <v>0.44075829383886256</v>
      </c>
      <c r="Z114" s="18">
        <f t="shared" si="30"/>
        <v>0.34713375796178342</v>
      </c>
      <c r="AA114" s="47">
        <f t="shared" si="31"/>
        <v>118</v>
      </c>
      <c r="AB114" s="6">
        <f t="shared" si="32"/>
        <v>51</v>
      </c>
      <c r="AC114" s="40">
        <v>106</v>
      </c>
      <c r="AD114" s="40">
        <f t="shared" si="33"/>
        <v>0</v>
      </c>
      <c r="AE114" s="41">
        <f t="shared" si="34"/>
        <v>1</v>
      </c>
      <c r="AF114" s="4">
        <v>7</v>
      </c>
      <c r="AG114" s="4">
        <v>8</v>
      </c>
      <c r="AH114" s="87">
        <f t="shared" si="35"/>
        <v>0.14285714285714285</v>
      </c>
      <c r="AI114" s="43">
        <f t="shared" si="36"/>
        <v>0.25</v>
      </c>
      <c r="AJ114" s="53">
        <f t="shared" si="37"/>
        <v>54.699999999999989</v>
      </c>
      <c r="AK114" s="53">
        <f t="shared" si="38"/>
        <v>2</v>
      </c>
      <c r="AL114" s="53">
        <f t="shared" si="39"/>
        <v>0</v>
      </c>
      <c r="AM114" s="88">
        <f t="shared" si="40"/>
        <v>160</v>
      </c>
      <c r="AN114" s="88">
        <f t="shared" si="41"/>
        <v>0</v>
      </c>
    </row>
    <row r="115" spans="1:40" ht="15" hidden="1" x14ac:dyDescent="0.25">
      <c r="A115" s="11" t="s">
        <v>107</v>
      </c>
      <c r="B115" s="13" t="s">
        <v>109</v>
      </c>
      <c r="C115" s="1" t="str">
        <f t="shared" si="23"/>
        <v>ARDAHAN</v>
      </c>
      <c r="D115" s="14">
        <v>0</v>
      </c>
      <c r="E115" s="14">
        <v>43</v>
      </c>
      <c r="F115" s="14">
        <v>30</v>
      </c>
      <c r="G115" s="14">
        <v>73</v>
      </c>
      <c r="H115" s="15">
        <v>7</v>
      </c>
      <c r="I115" s="15">
        <v>40</v>
      </c>
      <c r="J115" s="15">
        <v>24</v>
      </c>
      <c r="K115" s="15">
        <v>71</v>
      </c>
      <c r="L115" s="49">
        <v>18</v>
      </c>
      <c r="M115" s="6">
        <v>2</v>
      </c>
      <c r="N115" s="16">
        <f t="shared" si="42"/>
        <v>-2</v>
      </c>
      <c r="O115" s="17">
        <f t="shared" si="43"/>
        <v>-2.7397260273972601E-2</v>
      </c>
      <c r="P115" s="10">
        <v>45</v>
      </c>
      <c r="Q115" s="10">
        <v>68</v>
      </c>
      <c r="R115" s="10">
        <v>60</v>
      </c>
      <c r="S115" s="10">
        <v>84</v>
      </c>
      <c r="T115" s="10">
        <v>128</v>
      </c>
      <c r="U115" s="10">
        <v>173</v>
      </c>
      <c r="V115" s="18">
        <f t="shared" si="26"/>
        <v>0.15555555555555556</v>
      </c>
      <c r="W115" s="18">
        <f t="shared" si="27"/>
        <v>0.58823529411764708</v>
      </c>
      <c r="X115" s="18">
        <f t="shared" si="28"/>
        <v>0.66666666666666663</v>
      </c>
      <c r="Y115" s="18">
        <f t="shared" si="29"/>
        <v>0.625</v>
      </c>
      <c r="Z115" s="18">
        <f t="shared" si="30"/>
        <v>0.50289017341040465</v>
      </c>
      <c r="AA115" s="47">
        <f t="shared" si="31"/>
        <v>48</v>
      </c>
      <c r="AB115" s="6">
        <f t="shared" si="32"/>
        <v>20</v>
      </c>
      <c r="AC115" s="40">
        <v>71</v>
      </c>
      <c r="AD115" s="40">
        <f t="shared" si="33"/>
        <v>0</v>
      </c>
      <c r="AE115" s="41">
        <f t="shared" si="34"/>
        <v>1</v>
      </c>
      <c r="AF115" s="4">
        <v>8</v>
      </c>
      <c r="AG115" s="4">
        <v>5</v>
      </c>
      <c r="AH115" s="87">
        <f t="shared" si="35"/>
        <v>0</v>
      </c>
      <c r="AI115" s="43">
        <f t="shared" si="36"/>
        <v>0</v>
      </c>
      <c r="AJ115" s="53">
        <f t="shared" si="37"/>
        <v>9.5999999999999943</v>
      </c>
      <c r="AK115" s="53">
        <f t="shared" si="38"/>
        <v>0</v>
      </c>
      <c r="AL115" s="53">
        <f t="shared" si="39"/>
        <v>0</v>
      </c>
      <c r="AM115" s="88">
        <f t="shared" si="40"/>
        <v>0</v>
      </c>
      <c r="AN115" s="88">
        <f t="shared" si="41"/>
        <v>0</v>
      </c>
    </row>
    <row r="116" spans="1:40" ht="15" hidden="1" x14ac:dyDescent="0.25">
      <c r="A116" s="11" t="s">
        <v>107</v>
      </c>
      <c r="B116" s="13" t="s">
        <v>110</v>
      </c>
      <c r="C116" s="1" t="str">
        <f t="shared" si="23"/>
        <v>ARDAHAN</v>
      </c>
      <c r="D116" s="14">
        <v>29</v>
      </c>
      <c r="E116" s="14">
        <v>195</v>
      </c>
      <c r="F116" s="14">
        <v>178</v>
      </c>
      <c r="G116" s="14">
        <v>402</v>
      </c>
      <c r="H116" s="15">
        <v>56</v>
      </c>
      <c r="I116" s="15">
        <v>186</v>
      </c>
      <c r="J116" s="15">
        <v>186</v>
      </c>
      <c r="K116" s="15">
        <v>428</v>
      </c>
      <c r="L116" s="49">
        <v>54</v>
      </c>
      <c r="M116" s="6">
        <v>32</v>
      </c>
      <c r="N116" s="16">
        <f t="shared" si="42"/>
        <v>26</v>
      </c>
      <c r="O116" s="17">
        <f t="shared" si="43"/>
        <v>6.4676616915422883E-2</v>
      </c>
      <c r="P116" s="10">
        <v>359</v>
      </c>
      <c r="Q116" s="10">
        <v>449</v>
      </c>
      <c r="R116" s="10">
        <v>305</v>
      </c>
      <c r="S116" s="10">
        <v>424</v>
      </c>
      <c r="T116" s="10">
        <v>754</v>
      </c>
      <c r="U116" s="10">
        <v>1113</v>
      </c>
      <c r="V116" s="18">
        <f t="shared" si="26"/>
        <v>0.15598885793871867</v>
      </c>
      <c r="W116" s="18">
        <f t="shared" si="27"/>
        <v>0.41425389755011138</v>
      </c>
      <c r="X116" s="18">
        <f t="shared" si="28"/>
        <v>0.68196721311475406</v>
      </c>
      <c r="Y116" s="18">
        <f t="shared" si="29"/>
        <v>0.52254641909814326</v>
      </c>
      <c r="Z116" s="18">
        <f t="shared" si="30"/>
        <v>0.40431266846361186</v>
      </c>
      <c r="AA116" s="47">
        <f t="shared" si="31"/>
        <v>360</v>
      </c>
      <c r="AB116" s="6">
        <f t="shared" si="32"/>
        <v>97</v>
      </c>
      <c r="AC116" s="40">
        <v>428</v>
      </c>
      <c r="AD116" s="40">
        <f t="shared" si="33"/>
        <v>0</v>
      </c>
      <c r="AE116" s="41">
        <f t="shared" si="34"/>
        <v>1</v>
      </c>
      <c r="AF116" s="4">
        <v>38</v>
      </c>
      <c r="AG116" s="4">
        <v>31</v>
      </c>
      <c r="AH116" s="87">
        <f t="shared" si="35"/>
        <v>0</v>
      </c>
      <c r="AI116" s="43">
        <f t="shared" si="36"/>
        <v>0</v>
      </c>
      <c r="AJ116" s="53">
        <f t="shared" si="37"/>
        <v>133.79999999999995</v>
      </c>
      <c r="AK116" s="53">
        <f t="shared" si="38"/>
        <v>6</v>
      </c>
      <c r="AL116" s="53">
        <f t="shared" si="39"/>
        <v>1</v>
      </c>
      <c r="AM116" s="88">
        <f t="shared" si="40"/>
        <v>480</v>
      </c>
      <c r="AN116" s="88">
        <f t="shared" si="41"/>
        <v>1200</v>
      </c>
    </row>
    <row r="117" spans="1:40" ht="15" hidden="1" x14ac:dyDescent="0.25">
      <c r="A117" s="11" t="s">
        <v>107</v>
      </c>
      <c r="B117" s="13" t="s">
        <v>111</v>
      </c>
      <c r="C117" s="1" t="str">
        <f t="shared" si="23"/>
        <v>ARDAHAN</v>
      </c>
      <c r="D117" s="14">
        <v>23</v>
      </c>
      <c r="E117" s="14">
        <v>63</v>
      </c>
      <c r="F117" s="14">
        <v>42</v>
      </c>
      <c r="G117" s="14">
        <v>128</v>
      </c>
      <c r="H117" s="15">
        <v>16</v>
      </c>
      <c r="I117" s="15">
        <v>42</v>
      </c>
      <c r="J117" s="15">
        <v>49</v>
      </c>
      <c r="K117" s="15">
        <v>107</v>
      </c>
      <c r="L117" s="49">
        <v>12</v>
      </c>
      <c r="M117" s="6">
        <v>1</v>
      </c>
      <c r="N117" s="16">
        <f t="shared" si="42"/>
        <v>-21</v>
      </c>
      <c r="O117" s="17">
        <f t="shared" si="43"/>
        <v>-0.1640625</v>
      </c>
      <c r="P117" s="10">
        <v>82</v>
      </c>
      <c r="Q117" s="10">
        <v>119</v>
      </c>
      <c r="R117" s="10">
        <v>106</v>
      </c>
      <c r="S117" s="10">
        <v>133</v>
      </c>
      <c r="T117" s="10">
        <v>225</v>
      </c>
      <c r="U117" s="10">
        <v>307</v>
      </c>
      <c r="V117" s="18">
        <f t="shared" si="26"/>
        <v>0.1951219512195122</v>
      </c>
      <c r="W117" s="18">
        <f t="shared" si="27"/>
        <v>0.35294117647058826</v>
      </c>
      <c r="X117" s="18">
        <f t="shared" si="28"/>
        <v>0.56603773584905659</v>
      </c>
      <c r="Y117" s="18">
        <f t="shared" si="29"/>
        <v>0.45333333333333331</v>
      </c>
      <c r="Z117" s="18">
        <f t="shared" si="30"/>
        <v>0.38436482084690554</v>
      </c>
      <c r="AA117" s="47">
        <f t="shared" si="31"/>
        <v>123</v>
      </c>
      <c r="AB117" s="6">
        <f t="shared" si="32"/>
        <v>46</v>
      </c>
      <c r="AC117" s="40">
        <v>107</v>
      </c>
      <c r="AD117" s="40">
        <f t="shared" si="33"/>
        <v>0</v>
      </c>
      <c r="AE117" s="41">
        <f t="shared" si="34"/>
        <v>1</v>
      </c>
      <c r="AF117" s="4">
        <v>8</v>
      </c>
      <c r="AG117" s="4">
        <v>7</v>
      </c>
      <c r="AH117" s="87">
        <f t="shared" si="35"/>
        <v>0</v>
      </c>
      <c r="AI117" s="43">
        <f t="shared" si="36"/>
        <v>0</v>
      </c>
      <c r="AJ117" s="53">
        <f t="shared" si="37"/>
        <v>55.5</v>
      </c>
      <c r="AK117" s="53">
        <f t="shared" si="38"/>
        <v>2</v>
      </c>
      <c r="AL117" s="53">
        <f t="shared" si="39"/>
        <v>0</v>
      </c>
      <c r="AM117" s="88">
        <f t="shared" si="40"/>
        <v>160</v>
      </c>
      <c r="AN117" s="88">
        <f t="shared" si="41"/>
        <v>0</v>
      </c>
    </row>
    <row r="118" spans="1:40" ht="15" hidden="1" x14ac:dyDescent="0.25">
      <c r="A118" s="11" t="s">
        <v>107</v>
      </c>
      <c r="B118" s="13" t="s">
        <v>1045</v>
      </c>
      <c r="C118" s="1" t="str">
        <f t="shared" si="23"/>
        <v>ARDAHAN</v>
      </c>
      <c r="D118" s="14">
        <v>66</v>
      </c>
      <c r="E118" s="14">
        <v>319</v>
      </c>
      <c r="F118" s="14">
        <v>301</v>
      </c>
      <c r="G118" s="14">
        <v>686</v>
      </c>
      <c r="H118" s="15">
        <v>85</v>
      </c>
      <c r="I118" s="15">
        <v>276</v>
      </c>
      <c r="J118" s="15">
        <v>324</v>
      </c>
      <c r="K118" s="15">
        <v>685</v>
      </c>
      <c r="L118" s="49">
        <v>97</v>
      </c>
      <c r="M118" s="6">
        <v>35</v>
      </c>
      <c r="N118" s="16">
        <f t="shared" si="42"/>
        <v>-1</v>
      </c>
      <c r="O118" s="17">
        <f t="shared" si="43"/>
        <v>-1.4577259475218659E-3</v>
      </c>
      <c r="P118" s="10">
        <v>562</v>
      </c>
      <c r="Q118" s="10">
        <v>644</v>
      </c>
      <c r="R118" s="10">
        <v>520</v>
      </c>
      <c r="S118" s="10">
        <v>699</v>
      </c>
      <c r="T118" s="10">
        <v>1164</v>
      </c>
      <c r="U118" s="10">
        <v>1726</v>
      </c>
      <c r="V118" s="18">
        <f t="shared" si="26"/>
        <v>0.1512455516014235</v>
      </c>
      <c r="W118" s="18">
        <f t="shared" si="27"/>
        <v>0.42857142857142855</v>
      </c>
      <c r="X118" s="18">
        <f t="shared" si="28"/>
        <v>0.74230769230769234</v>
      </c>
      <c r="Y118" s="18">
        <f t="shared" si="29"/>
        <v>0.56872852233676974</v>
      </c>
      <c r="Z118" s="18">
        <f t="shared" si="30"/>
        <v>0.43279258400927001</v>
      </c>
      <c r="AA118" s="47">
        <f t="shared" si="31"/>
        <v>502</v>
      </c>
      <c r="AB118" s="6">
        <f t="shared" si="32"/>
        <v>134</v>
      </c>
      <c r="AC118" s="40">
        <v>632</v>
      </c>
      <c r="AD118" s="40">
        <f t="shared" si="33"/>
        <v>53</v>
      </c>
      <c r="AE118" s="41">
        <f t="shared" si="34"/>
        <v>0.92262773722627733</v>
      </c>
      <c r="AF118" s="4">
        <v>42</v>
      </c>
      <c r="AG118" s="4">
        <v>41</v>
      </c>
      <c r="AH118" s="87">
        <f t="shared" si="35"/>
        <v>0</v>
      </c>
      <c r="AI118" s="43">
        <f t="shared" si="36"/>
        <v>0</v>
      </c>
      <c r="AJ118" s="53">
        <f t="shared" si="37"/>
        <v>152.79999999999995</v>
      </c>
      <c r="AK118" s="53">
        <f t="shared" si="38"/>
        <v>7</v>
      </c>
      <c r="AL118" s="53">
        <f t="shared" si="39"/>
        <v>1</v>
      </c>
      <c r="AM118" s="88">
        <f t="shared" si="40"/>
        <v>560</v>
      </c>
      <c r="AN118" s="88">
        <f t="shared" si="41"/>
        <v>1200</v>
      </c>
    </row>
    <row r="119" spans="1:40" ht="15" hidden="1" x14ac:dyDescent="0.25">
      <c r="A119" s="11" t="s">
        <v>107</v>
      </c>
      <c r="B119" s="13" t="s">
        <v>112</v>
      </c>
      <c r="C119" s="1" t="str">
        <f t="shared" si="23"/>
        <v>ARDAHAN</v>
      </c>
      <c r="D119" s="14">
        <v>13</v>
      </c>
      <c r="E119" s="14">
        <v>25</v>
      </c>
      <c r="F119" s="14">
        <v>12</v>
      </c>
      <c r="G119" s="14">
        <v>50</v>
      </c>
      <c r="H119" s="15">
        <v>14</v>
      </c>
      <c r="I119" s="15">
        <v>20</v>
      </c>
      <c r="J119" s="15">
        <v>15</v>
      </c>
      <c r="K119" s="15">
        <v>49</v>
      </c>
      <c r="L119" s="49">
        <v>2</v>
      </c>
      <c r="M119" s="6"/>
      <c r="N119" s="16">
        <f t="shared" si="42"/>
        <v>-1</v>
      </c>
      <c r="O119" s="17">
        <f t="shared" si="43"/>
        <v>-0.02</v>
      </c>
      <c r="P119" s="10">
        <v>70</v>
      </c>
      <c r="Q119" s="10">
        <v>77</v>
      </c>
      <c r="R119" s="10">
        <v>57</v>
      </c>
      <c r="S119" s="10">
        <v>74</v>
      </c>
      <c r="T119" s="10">
        <v>134</v>
      </c>
      <c r="U119" s="10">
        <v>204</v>
      </c>
      <c r="V119" s="18">
        <f t="shared" si="26"/>
        <v>0.2</v>
      </c>
      <c r="W119" s="18">
        <f t="shared" si="27"/>
        <v>0.25974025974025972</v>
      </c>
      <c r="X119" s="18">
        <f t="shared" si="28"/>
        <v>0.2982456140350877</v>
      </c>
      <c r="Y119" s="18">
        <f t="shared" si="29"/>
        <v>0.27611940298507465</v>
      </c>
      <c r="Z119" s="18">
        <f t="shared" si="30"/>
        <v>0.25</v>
      </c>
      <c r="AA119" s="47">
        <f t="shared" si="31"/>
        <v>97</v>
      </c>
      <c r="AB119" s="6">
        <f t="shared" si="32"/>
        <v>40</v>
      </c>
      <c r="AC119" s="40">
        <v>49</v>
      </c>
      <c r="AD119" s="40">
        <f t="shared" si="33"/>
        <v>0</v>
      </c>
      <c r="AE119" s="41">
        <f t="shared" si="34"/>
        <v>1</v>
      </c>
      <c r="AF119" s="4">
        <v>3</v>
      </c>
      <c r="AG119" s="4">
        <v>2</v>
      </c>
      <c r="AH119" s="87">
        <f t="shared" si="35"/>
        <v>0</v>
      </c>
      <c r="AI119" s="43">
        <f t="shared" si="36"/>
        <v>0</v>
      </c>
      <c r="AJ119" s="53">
        <f t="shared" si="37"/>
        <v>56.8</v>
      </c>
      <c r="AK119" s="53">
        <f t="shared" si="38"/>
        <v>2</v>
      </c>
      <c r="AL119" s="53">
        <f t="shared" si="39"/>
        <v>0</v>
      </c>
      <c r="AM119" s="88">
        <f t="shared" si="40"/>
        <v>160</v>
      </c>
      <c r="AN119" s="88">
        <f t="shared" si="41"/>
        <v>0</v>
      </c>
    </row>
    <row r="120" spans="1:40" ht="12.75" hidden="1" customHeight="1" x14ac:dyDescent="0.2">
      <c r="A120" s="11" t="s">
        <v>113</v>
      </c>
      <c r="B120" s="13" t="s">
        <v>114</v>
      </c>
      <c r="C120" s="1" t="str">
        <f t="shared" si="23"/>
        <v>ARTVİN</v>
      </c>
      <c r="D120" s="14">
        <v>11</v>
      </c>
      <c r="E120" s="14">
        <v>39</v>
      </c>
      <c r="F120" s="14">
        <v>56</v>
      </c>
      <c r="G120" s="14">
        <v>106</v>
      </c>
      <c r="H120" s="15">
        <v>15</v>
      </c>
      <c r="I120" s="15">
        <v>63</v>
      </c>
      <c r="J120" s="15">
        <v>63</v>
      </c>
      <c r="K120" s="15">
        <v>141</v>
      </c>
      <c r="L120" s="50"/>
      <c r="M120" s="6">
        <v>17</v>
      </c>
      <c r="N120" s="16">
        <f t="shared" si="42"/>
        <v>35</v>
      </c>
      <c r="O120" s="17">
        <f t="shared" si="43"/>
        <v>0.330188679245283</v>
      </c>
      <c r="P120" s="10">
        <v>78</v>
      </c>
      <c r="Q120" s="10">
        <v>105</v>
      </c>
      <c r="R120" s="10">
        <v>49</v>
      </c>
      <c r="S120" s="10">
        <v>78</v>
      </c>
      <c r="T120" s="10">
        <v>154</v>
      </c>
      <c r="U120" s="10">
        <v>232</v>
      </c>
      <c r="V120" s="18">
        <f t="shared" si="26"/>
        <v>0.19230769230769232</v>
      </c>
      <c r="W120" s="18">
        <f t="shared" si="27"/>
        <v>0.6</v>
      </c>
      <c r="X120" s="18">
        <f t="shared" si="28"/>
        <v>0.93877551020408168</v>
      </c>
      <c r="Y120" s="18">
        <f t="shared" si="29"/>
        <v>0.70779220779220775</v>
      </c>
      <c r="Z120" s="18">
        <f t="shared" si="30"/>
        <v>0.53448275862068961</v>
      </c>
      <c r="AA120" s="47">
        <f t="shared" si="31"/>
        <v>45</v>
      </c>
      <c r="AB120" s="6">
        <f t="shared" si="32"/>
        <v>3</v>
      </c>
      <c r="AC120" s="40">
        <v>141</v>
      </c>
      <c r="AD120" s="40">
        <f t="shared" si="33"/>
        <v>0</v>
      </c>
      <c r="AE120" s="41">
        <f t="shared" si="34"/>
        <v>1</v>
      </c>
      <c r="AF120" s="4">
        <v>7</v>
      </c>
      <c r="AG120" s="4">
        <v>8</v>
      </c>
      <c r="AH120" s="87">
        <f t="shared" si="35"/>
        <v>0.14285714285714285</v>
      </c>
      <c r="AI120" s="43">
        <f t="shared" si="36"/>
        <v>0.25</v>
      </c>
      <c r="AJ120" s="53">
        <f t="shared" si="37"/>
        <v>0</v>
      </c>
      <c r="AK120" s="53">
        <f t="shared" si="38"/>
        <v>0</v>
      </c>
      <c r="AL120" s="53">
        <f t="shared" si="39"/>
        <v>0</v>
      </c>
      <c r="AM120" s="88">
        <f t="shared" si="40"/>
        <v>0</v>
      </c>
      <c r="AN120" s="88">
        <f t="shared" si="41"/>
        <v>0</v>
      </c>
    </row>
    <row r="121" spans="1:40" ht="15" hidden="1" x14ac:dyDescent="0.25">
      <c r="A121" s="11" t="s">
        <v>113</v>
      </c>
      <c r="B121" s="13" t="s">
        <v>115</v>
      </c>
      <c r="C121" s="1" t="str">
        <f t="shared" si="23"/>
        <v>ARTVİN</v>
      </c>
      <c r="D121" s="14">
        <v>20</v>
      </c>
      <c r="E121" s="14">
        <v>98</v>
      </c>
      <c r="F121" s="14">
        <v>131</v>
      </c>
      <c r="G121" s="14">
        <v>249</v>
      </c>
      <c r="H121" s="15">
        <v>24</v>
      </c>
      <c r="I121" s="15">
        <v>84</v>
      </c>
      <c r="J121" s="15">
        <v>184</v>
      </c>
      <c r="K121" s="15">
        <v>292</v>
      </c>
      <c r="L121" s="49">
        <v>14</v>
      </c>
      <c r="M121" s="6">
        <v>43</v>
      </c>
      <c r="N121" s="16">
        <f t="shared" si="42"/>
        <v>43</v>
      </c>
      <c r="O121" s="17">
        <f t="shared" si="43"/>
        <v>0.17269076305220885</v>
      </c>
      <c r="P121" s="10">
        <v>157</v>
      </c>
      <c r="Q121" s="10">
        <v>223</v>
      </c>
      <c r="R121" s="10">
        <v>177</v>
      </c>
      <c r="S121" s="10">
        <v>239</v>
      </c>
      <c r="T121" s="10">
        <v>400</v>
      </c>
      <c r="U121" s="10">
        <v>557</v>
      </c>
      <c r="V121" s="18">
        <f t="shared" si="26"/>
        <v>0.15286624203821655</v>
      </c>
      <c r="W121" s="18">
        <f t="shared" si="27"/>
        <v>0.37668161434977576</v>
      </c>
      <c r="X121" s="18">
        <f t="shared" si="28"/>
        <v>0.87570621468926557</v>
      </c>
      <c r="Y121" s="18">
        <f t="shared" si="29"/>
        <v>0.59750000000000003</v>
      </c>
      <c r="Z121" s="18">
        <f t="shared" si="30"/>
        <v>0.47217235188509876</v>
      </c>
      <c r="AA121" s="47">
        <f t="shared" si="31"/>
        <v>161</v>
      </c>
      <c r="AB121" s="6">
        <f t="shared" si="32"/>
        <v>22</v>
      </c>
      <c r="AC121" s="40">
        <v>292</v>
      </c>
      <c r="AD121" s="40">
        <f t="shared" si="33"/>
        <v>0</v>
      </c>
      <c r="AE121" s="41">
        <f t="shared" si="34"/>
        <v>1</v>
      </c>
      <c r="AF121" s="4">
        <v>11</v>
      </c>
      <c r="AG121" s="4">
        <v>15</v>
      </c>
      <c r="AH121" s="87">
        <f t="shared" si="35"/>
        <v>0.36363636363636365</v>
      </c>
      <c r="AI121" s="43">
        <f t="shared" si="36"/>
        <v>0.53333333333333333</v>
      </c>
      <c r="AJ121" s="53">
        <f t="shared" si="37"/>
        <v>41</v>
      </c>
      <c r="AK121" s="53">
        <f t="shared" si="38"/>
        <v>2</v>
      </c>
      <c r="AL121" s="53">
        <f t="shared" si="39"/>
        <v>0</v>
      </c>
      <c r="AM121" s="88">
        <f t="shared" si="40"/>
        <v>160</v>
      </c>
      <c r="AN121" s="88">
        <f t="shared" si="41"/>
        <v>0</v>
      </c>
    </row>
    <row r="122" spans="1:40" ht="15" hidden="1" x14ac:dyDescent="0.25">
      <c r="A122" s="11" t="s">
        <v>113</v>
      </c>
      <c r="B122" s="13" t="s">
        <v>116</v>
      </c>
      <c r="C122" s="1" t="str">
        <f t="shared" si="23"/>
        <v>ARTVİN</v>
      </c>
      <c r="D122" s="14">
        <v>29</v>
      </c>
      <c r="E122" s="14">
        <v>124</v>
      </c>
      <c r="F122" s="14">
        <v>142</v>
      </c>
      <c r="G122" s="14">
        <v>295</v>
      </c>
      <c r="H122" s="15">
        <v>33</v>
      </c>
      <c r="I122" s="15">
        <v>109</v>
      </c>
      <c r="J122" s="15">
        <v>136</v>
      </c>
      <c r="K122" s="15">
        <v>278</v>
      </c>
      <c r="L122" s="49">
        <v>42</v>
      </c>
      <c r="M122" s="6">
        <v>18</v>
      </c>
      <c r="N122" s="16">
        <f t="shared" si="42"/>
        <v>-17</v>
      </c>
      <c r="O122" s="17">
        <f t="shared" si="43"/>
        <v>-5.7627118644067797E-2</v>
      </c>
      <c r="P122" s="10">
        <v>210</v>
      </c>
      <c r="Q122" s="10">
        <v>304</v>
      </c>
      <c r="R122" s="10">
        <v>227</v>
      </c>
      <c r="S122" s="10">
        <v>315</v>
      </c>
      <c r="T122" s="10">
        <v>531</v>
      </c>
      <c r="U122" s="10">
        <v>741</v>
      </c>
      <c r="V122" s="18">
        <f t="shared" si="26"/>
        <v>0.15714285714285714</v>
      </c>
      <c r="W122" s="18">
        <f t="shared" si="27"/>
        <v>0.35855263157894735</v>
      </c>
      <c r="X122" s="18">
        <f t="shared" si="28"/>
        <v>0.70484581497797361</v>
      </c>
      <c r="Y122" s="18">
        <f t="shared" si="29"/>
        <v>0.50659133709981163</v>
      </c>
      <c r="Z122" s="18">
        <f t="shared" si="30"/>
        <v>0.40755735492577599</v>
      </c>
      <c r="AA122" s="47">
        <f t="shared" si="31"/>
        <v>262</v>
      </c>
      <c r="AB122" s="6">
        <f t="shared" si="32"/>
        <v>67</v>
      </c>
      <c r="AC122" s="40">
        <v>278</v>
      </c>
      <c r="AD122" s="40">
        <f t="shared" si="33"/>
        <v>0</v>
      </c>
      <c r="AE122" s="41">
        <f t="shared" si="34"/>
        <v>1</v>
      </c>
      <c r="AF122" s="4">
        <v>14</v>
      </c>
      <c r="AG122" s="4">
        <v>17</v>
      </c>
      <c r="AH122" s="87">
        <f t="shared" si="35"/>
        <v>0.21428571428571427</v>
      </c>
      <c r="AI122" s="43">
        <f t="shared" si="36"/>
        <v>0.35294117647058826</v>
      </c>
      <c r="AJ122" s="53">
        <f t="shared" si="37"/>
        <v>102.69999999999999</v>
      </c>
      <c r="AK122" s="53">
        <f t="shared" si="38"/>
        <v>5</v>
      </c>
      <c r="AL122" s="53">
        <f t="shared" si="39"/>
        <v>1</v>
      </c>
      <c r="AM122" s="88">
        <f t="shared" si="40"/>
        <v>400</v>
      </c>
      <c r="AN122" s="88">
        <f t="shared" si="41"/>
        <v>1200</v>
      </c>
    </row>
    <row r="123" spans="1:40" ht="15" hidden="1" x14ac:dyDescent="0.25">
      <c r="A123" s="11" t="s">
        <v>113</v>
      </c>
      <c r="B123" s="13" t="s">
        <v>117</v>
      </c>
      <c r="C123" s="1" t="str">
        <f t="shared" si="23"/>
        <v>ARTVİN</v>
      </c>
      <c r="D123" s="14">
        <v>51</v>
      </c>
      <c r="E123" s="14">
        <v>209</v>
      </c>
      <c r="F123" s="14">
        <v>241</v>
      </c>
      <c r="G123" s="14">
        <v>501</v>
      </c>
      <c r="H123" s="15">
        <v>48</v>
      </c>
      <c r="I123" s="15">
        <v>188</v>
      </c>
      <c r="J123" s="15">
        <v>266</v>
      </c>
      <c r="K123" s="15">
        <v>502</v>
      </c>
      <c r="L123" s="49">
        <v>49</v>
      </c>
      <c r="M123" s="6">
        <v>41</v>
      </c>
      <c r="N123" s="16">
        <f t="shared" si="42"/>
        <v>1</v>
      </c>
      <c r="O123" s="17">
        <f t="shared" si="43"/>
        <v>1.996007984031936E-3</v>
      </c>
      <c r="P123" s="10">
        <v>392</v>
      </c>
      <c r="Q123" s="10">
        <v>464</v>
      </c>
      <c r="R123" s="10">
        <v>382</v>
      </c>
      <c r="S123" s="10">
        <v>500</v>
      </c>
      <c r="T123" s="10">
        <v>846</v>
      </c>
      <c r="U123" s="10">
        <v>1238</v>
      </c>
      <c r="V123" s="18">
        <f t="shared" si="26"/>
        <v>0.12244897959183673</v>
      </c>
      <c r="W123" s="18">
        <f t="shared" si="27"/>
        <v>0.40517241379310343</v>
      </c>
      <c r="X123" s="18">
        <f t="shared" si="28"/>
        <v>0.7172774869109948</v>
      </c>
      <c r="Y123" s="18">
        <f t="shared" si="29"/>
        <v>0.54609929078014185</v>
      </c>
      <c r="Z123" s="18">
        <f t="shared" si="30"/>
        <v>0.41195476575121165</v>
      </c>
      <c r="AA123" s="47">
        <f t="shared" si="31"/>
        <v>384</v>
      </c>
      <c r="AB123" s="6">
        <f t="shared" si="32"/>
        <v>108</v>
      </c>
      <c r="AC123" s="40">
        <v>480</v>
      </c>
      <c r="AD123" s="40">
        <f t="shared" si="33"/>
        <v>22</v>
      </c>
      <c r="AE123" s="41">
        <f t="shared" si="34"/>
        <v>0.95617529880478092</v>
      </c>
      <c r="AF123" s="4">
        <v>24</v>
      </c>
      <c r="AG123" s="4">
        <v>29</v>
      </c>
      <c r="AH123" s="87">
        <f t="shared" si="35"/>
        <v>0.20833333333333334</v>
      </c>
      <c r="AI123" s="43">
        <f t="shared" si="36"/>
        <v>0.34482758620689657</v>
      </c>
      <c r="AJ123" s="53">
        <f t="shared" si="37"/>
        <v>130.19999999999993</v>
      </c>
      <c r="AK123" s="53">
        <f t="shared" si="38"/>
        <v>6</v>
      </c>
      <c r="AL123" s="53">
        <f t="shared" si="39"/>
        <v>1</v>
      </c>
      <c r="AM123" s="88">
        <f t="shared" si="40"/>
        <v>480</v>
      </c>
      <c r="AN123" s="88">
        <f t="shared" si="41"/>
        <v>1200</v>
      </c>
    </row>
    <row r="124" spans="1:40" ht="15" hidden="1" x14ac:dyDescent="0.25">
      <c r="A124" s="11" t="s">
        <v>113</v>
      </c>
      <c r="B124" s="13" t="s">
        <v>1046</v>
      </c>
      <c r="C124" s="1" t="str">
        <f t="shared" si="23"/>
        <v>ARTVİN</v>
      </c>
      <c r="D124" s="14">
        <v>75</v>
      </c>
      <c r="E124" s="14">
        <v>204</v>
      </c>
      <c r="F124" s="14">
        <v>283</v>
      </c>
      <c r="G124" s="14">
        <v>562</v>
      </c>
      <c r="H124" s="15">
        <v>91</v>
      </c>
      <c r="I124" s="15">
        <v>212</v>
      </c>
      <c r="J124" s="15">
        <v>316</v>
      </c>
      <c r="K124" s="15">
        <v>619</v>
      </c>
      <c r="L124" s="49">
        <v>17</v>
      </c>
      <c r="M124" s="6">
        <v>59</v>
      </c>
      <c r="N124" s="16">
        <f t="shared" si="42"/>
        <v>57</v>
      </c>
      <c r="O124" s="17">
        <f t="shared" si="43"/>
        <v>0.10142348754448399</v>
      </c>
      <c r="P124" s="10">
        <v>281</v>
      </c>
      <c r="Q124" s="10">
        <v>394</v>
      </c>
      <c r="R124" s="10">
        <v>327</v>
      </c>
      <c r="S124" s="10">
        <v>412</v>
      </c>
      <c r="T124" s="10">
        <v>721</v>
      </c>
      <c r="U124" s="10">
        <v>1002</v>
      </c>
      <c r="V124" s="18">
        <f t="shared" si="26"/>
        <v>0.32384341637010677</v>
      </c>
      <c r="W124" s="18">
        <f t="shared" si="27"/>
        <v>0.53807106598984766</v>
      </c>
      <c r="X124" s="18">
        <f t="shared" si="28"/>
        <v>0.8379204892966361</v>
      </c>
      <c r="Y124" s="18">
        <f t="shared" si="29"/>
        <v>0.67406380027739254</v>
      </c>
      <c r="Z124" s="18">
        <f t="shared" si="30"/>
        <v>0.57584830339321358</v>
      </c>
      <c r="AA124" s="47">
        <f t="shared" si="31"/>
        <v>235</v>
      </c>
      <c r="AB124" s="6">
        <f t="shared" si="32"/>
        <v>53</v>
      </c>
      <c r="AC124" s="40">
        <v>589</v>
      </c>
      <c r="AD124" s="40">
        <f t="shared" si="33"/>
        <v>30</v>
      </c>
      <c r="AE124" s="41">
        <f t="shared" si="34"/>
        <v>0.9515347334410339</v>
      </c>
      <c r="AF124" s="4">
        <v>25</v>
      </c>
      <c r="AG124" s="4">
        <v>29</v>
      </c>
      <c r="AH124" s="87">
        <f t="shared" si="35"/>
        <v>0.16</v>
      </c>
      <c r="AI124" s="43">
        <f t="shared" si="36"/>
        <v>0.27586206896551724</v>
      </c>
      <c r="AJ124" s="53">
        <f t="shared" si="37"/>
        <v>18.699999999999989</v>
      </c>
      <c r="AK124" s="53">
        <f t="shared" si="38"/>
        <v>0</v>
      </c>
      <c r="AL124" s="53">
        <f t="shared" si="39"/>
        <v>0</v>
      </c>
      <c r="AM124" s="88">
        <f t="shared" si="40"/>
        <v>0</v>
      </c>
      <c r="AN124" s="88">
        <f t="shared" si="41"/>
        <v>0</v>
      </c>
    </row>
    <row r="125" spans="1:40" ht="15" hidden="1" x14ac:dyDescent="0.25">
      <c r="A125" s="11" t="s">
        <v>113</v>
      </c>
      <c r="B125" s="13" t="s">
        <v>118</v>
      </c>
      <c r="C125" s="1" t="str">
        <f t="shared" si="23"/>
        <v>ARTVİN</v>
      </c>
      <c r="D125" s="14">
        <v>3</v>
      </c>
      <c r="E125" s="14">
        <v>27</v>
      </c>
      <c r="F125" s="14">
        <v>44</v>
      </c>
      <c r="G125" s="14">
        <v>74</v>
      </c>
      <c r="H125" s="15">
        <v>3</v>
      </c>
      <c r="I125" s="15">
        <v>22</v>
      </c>
      <c r="J125" s="15">
        <v>66</v>
      </c>
      <c r="K125" s="15">
        <v>91</v>
      </c>
      <c r="L125" s="49">
        <v>6</v>
      </c>
      <c r="M125" s="6">
        <v>5</v>
      </c>
      <c r="N125" s="16">
        <f t="shared" si="42"/>
        <v>17</v>
      </c>
      <c r="O125" s="17">
        <f t="shared" si="43"/>
        <v>0.22972972972972974</v>
      </c>
      <c r="P125" s="10">
        <v>55</v>
      </c>
      <c r="Q125" s="10">
        <v>92</v>
      </c>
      <c r="R125" s="10">
        <v>69</v>
      </c>
      <c r="S125" s="10">
        <v>88</v>
      </c>
      <c r="T125" s="10">
        <v>161</v>
      </c>
      <c r="U125" s="10">
        <v>216</v>
      </c>
      <c r="V125" s="18">
        <f t="shared" si="26"/>
        <v>5.4545454545454543E-2</v>
      </c>
      <c r="W125" s="18">
        <f t="shared" si="27"/>
        <v>0.2391304347826087</v>
      </c>
      <c r="X125" s="18">
        <f t="shared" si="28"/>
        <v>0.97101449275362317</v>
      </c>
      <c r="Y125" s="18">
        <f t="shared" si="29"/>
        <v>0.55279503105590067</v>
      </c>
      <c r="Z125" s="18">
        <f t="shared" si="30"/>
        <v>0.42592592592592593</v>
      </c>
      <c r="AA125" s="47">
        <f t="shared" si="31"/>
        <v>72</v>
      </c>
      <c r="AB125" s="6">
        <f t="shared" si="32"/>
        <v>2</v>
      </c>
      <c r="AC125" s="40">
        <v>91</v>
      </c>
      <c r="AD125" s="40">
        <f t="shared" si="33"/>
        <v>0</v>
      </c>
      <c r="AE125" s="41">
        <f t="shared" si="34"/>
        <v>1</v>
      </c>
      <c r="AF125" s="4">
        <v>4</v>
      </c>
      <c r="AG125" s="4">
        <v>4</v>
      </c>
      <c r="AH125" s="87">
        <f t="shared" si="35"/>
        <v>0</v>
      </c>
      <c r="AI125" s="43">
        <f t="shared" si="36"/>
        <v>0</v>
      </c>
      <c r="AJ125" s="53">
        <f t="shared" si="37"/>
        <v>23.699999999999989</v>
      </c>
      <c r="AK125" s="53">
        <f t="shared" si="38"/>
        <v>1</v>
      </c>
      <c r="AL125" s="53">
        <f t="shared" si="39"/>
        <v>0</v>
      </c>
      <c r="AM125" s="88">
        <f t="shared" si="40"/>
        <v>80</v>
      </c>
      <c r="AN125" s="88">
        <f t="shared" si="41"/>
        <v>0</v>
      </c>
    </row>
    <row r="126" spans="1:40" ht="15" hidden="1" x14ac:dyDescent="0.25">
      <c r="A126" s="11" t="s">
        <v>113</v>
      </c>
      <c r="B126" s="13" t="s">
        <v>119</v>
      </c>
      <c r="C126" s="1" t="str">
        <f t="shared" si="23"/>
        <v>ARTVİN</v>
      </c>
      <c r="D126" s="14">
        <v>11</v>
      </c>
      <c r="E126" s="14">
        <v>41</v>
      </c>
      <c r="F126" s="14">
        <v>63</v>
      </c>
      <c r="G126" s="14">
        <v>115</v>
      </c>
      <c r="H126" s="15">
        <v>20</v>
      </c>
      <c r="I126" s="15">
        <v>54</v>
      </c>
      <c r="J126" s="15">
        <v>64</v>
      </c>
      <c r="K126" s="15">
        <v>138</v>
      </c>
      <c r="L126" s="49">
        <v>2</v>
      </c>
      <c r="M126" s="6">
        <v>10</v>
      </c>
      <c r="N126" s="16">
        <f t="shared" si="42"/>
        <v>23</v>
      </c>
      <c r="O126" s="17">
        <f t="shared" si="43"/>
        <v>0.2</v>
      </c>
      <c r="P126" s="10">
        <v>95</v>
      </c>
      <c r="Q126" s="10">
        <v>111</v>
      </c>
      <c r="R126" s="10">
        <v>82</v>
      </c>
      <c r="S126" s="10">
        <v>112</v>
      </c>
      <c r="T126" s="10">
        <v>193</v>
      </c>
      <c r="U126" s="10">
        <v>288</v>
      </c>
      <c r="V126" s="18">
        <f t="shared" si="26"/>
        <v>0.21052631578947367</v>
      </c>
      <c r="W126" s="18">
        <f t="shared" si="27"/>
        <v>0.48648648648648651</v>
      </c>
      <c r="X126" s="18">
        <f t="shared" si="28"/>
        <v>0.68292682926829273</v>
      </c>
      <c r="Y126" s="18">
        <f t="shared" si="29"/>
        <v>0.56994818652849744</v>
      </c>
      <c r="Z126" s="18">
        <f t="shared" si="30"/>
        <v>0.4513888888888889</v>
      </c>
      <c r="AA126" s="47">
        <f t="shared" si="31"/>
        <v>83</v>
      </c>
      <c r="AB126" s="6">
        <f t="shared" si="32"/>
        <v>26</v>
      </c>
      <c r="AC126" s="40">
        <v>138</v>
      </c>
      <c r="AD126" s="40">
        <f t="shared" si="33"/>
        <v>0</v>
      </c>
      <c r="AE126" s="41">
        <f t="shared" si="34"/>
        <v>1</v>
      </c>
      <c r="AF126" s="4">
        <v>9</v>
      </c>
      <c r="AG126" s="4">
        <v>9</v>
      </c>
      <c r="AH126" s="87">
        <f t="shared" si="35"/>
        <v>0</v>
      </c>
      <c r="AI126" s="43">
        <f t="shared" si="36"/>
        <v>0</v>
      </c>
      <c r="AJ126" s="53">
        <f t="shared" si="37"/>
        <v>25.099999999999994</v>
      </c>
      <c r="AK126" s="53">
        <f t="shared" si="38"/>
        <v>1</v>
      </c>
      <c r="AL126" s="53">
        <f t="shared" si="39"/>
        <v>0</v>
      </c>
      <c r="AM126" s="88">
        <f t="shared" si="40"/>
        <v>80</v>
      </c>
      <c r="AN126" s="88">
        <f t="shared" si="41"/>
        <v>0</v>
      </c>
    </row>
    <row r="127" spans="1:40" ht="15" hidden="1" x14ac:dyDescent="0.25">
      <c r="A127" s="11" t="s">
        <v>113</v>
      </c>
      <c r="B127" s="13" t="s">
        <v>120</v>
      </c>
      <c r="C127" s="1" t="str">
        <f t="shared" si="23"/>
        <v>ARTVİN</v>
      </c>
      <c r="D127" s="14">
        <v>29</v>
      </c>
      <c r="E127" s="14">
        <v>94</v>
      </c>
      <c r="F127" s="14">
        <v>118</v>
      </c>
      <c r="G127" s="14">
        <v>241</v>
      </c>
      <c r="H127" s="15">
        <v>41</v>
      </c>
      <c r="I127" s="15">
        <v>101</v>
      </c>
      <c r="J127" s="15">
        <v>132</v>
      </c>
      <c r="K127" s="15">
        <v>274</v>
      </c>
      <c r="L127" s="49">
        <v>21</v>
      </c>
      <c r="M127" s="6">
        <v>23</v>
      </c>
      <c r="N127" s="16">
        <f t="shared" si="42"/>
        <v>33</v>
      </c>
      <c r="O127" s="17">
        <f t="shared" si="43"/>
        <v>0.13692946058091288</v>
      </c>
      <c r="P127" s="10">
        <v>154</v>
      </c>
      <c r="Q127" s="10">
        <v>219</v>
      </c>
      <c r="R127" s="10">
        <v>167</v>
      </c>
      <c r="S127" s="10">
        <v>222</v>
      </c>
      <c r="T127" s="10">
        <v>386</v>
      </c>
      <c r="U127" s="10">
        <v>540</v>
      </c>
      <c r="V127" s="18">
        <f t="shared" si="26"/>
        <v>0.26623376623376621</v>
      </c>
      <c r="W127" s="18">
        <f t="shared" si="27"/>
        <v>0.46118721461187212</v>
      </c>
      <c r="X127" s="18">
        <f t="shared" si="28"/>
        <v>0.77844311377245512</v>
      </c>
      <c r="Y127" s="18">
        <f t="shared" si="29"/>
        <v>0.5984455958549223</v>
      </c>
      <c r="Z127" s="18">
        <f t="shared" si="30"/>
        <v>0.50370370370370365</v>
      </c>
      <c r="AA127" s="47">
        <f t="shared" si="31"/>
        <v>155</v>
      </c>
      <c r="AB127" s="6">
        <f t="shared" si="32"/>
        <v>37</v>
      </c>
      <c r="AC127" s="40">
        <v>247</v>
      </c>
      <c r="AD127" s="40">
        <f t="shared" si="33"/>
        <v>27</v>
      </c>
      <c r="AE127" s="41">
        <f t="shared" si="34"/>
        <v>0.90145985401459849</v>
      </c>
      <c r="AF127" s="4">
        <v>11</v>
      </c>
      <c r="AG127" s="4">
        <v>12</v>
      </c>
      <c r="AH127" s="87">
        <f t="shared" si="35"/>
        <v>9.0909090909090912E-2</v>
      </c>
      <c r="AI127" s="43">
        <f t="shared" si="36"/>
        <v>0.16666666666666666</v>
      </c>
      <c r="AJ127" s="53">
        <f t="shared" si="37"/>
        <v>39.199999999999989</v>
      </c>
      <c r="AK127" s="53">
        <f t="shared" si="38"/>
        <v>1</v>
      </c>
      <c r="AL127" s="53">
        <f t="shared" si="39"/>
        <v>0</v>
      </c>
      <c r="AM127" s="88">
        <f t="shared" si="40"/>
        <v>80</v>
      </c>
      <c r="AN127" s="88">
        <f t="shared" si="41"/>
        <v>0</v>
      </c>
    </row>
    <row r="128" spans="1:40" ht="15" hidden="1" x14ac:dyDescent="0.25">
      <c r="A128" s="11" t="s">
        <v>121</v>
      </c>
      <c r="B128" s="13" t="s">
        <v>122</v>
      </c>
      <c r="C128" s="1" t="str">
        <f t="shared" si="23"/>
        <v>AYDIN</v>
      </c>
      <c r="D128" s="14">
        <v>26</v>
      </c>
      <c r="E128" s="14">
        <v>175</v>
      </c>
      <c r="F128" s="14">
        <v>229</v>
      </c>
      <c r="G128" s="14">
        <v>430</v>
      </c>
      <c r="H128" s="15">
        <v>41</v>
      </c>
      <c r="I128" s="15">
        <v>144</v>
      </c>
      <c r="J128" s="15">
        <v>298</v>
      </c>
      <c r="K128" s="15">
        <v>483</v>
      </c>
      <c r="L128" s="49">
        <v>39</v>
      </c>
      <c r="M128" s="6">
        <v>99</v>
      </c>
      <c r="N128" s="16">
        <f t="shared" si="42"/>
        <v>53</v>
      </c>
      <c r="O128" s="17">
        <f t="shared" si="43"/>
        <v>0.12325581395348838</v>
      </c>
      <c r="P128" s="10">
        <v>338</v>
      </c>
      <c r="Q128" s="10">
        <v>427</v>
      </c>
      <c r="R128" s="10">
        <v>313</v>
      </c>
      <c r="S128" s="10">
        <v>437</v>
      </c>
      <c r="T128" s="10">
        <v>740</v>
      </c>
      <c r="U128" s="10">
        <v>1078</v>
      </c>
      <c r="V128" s="18">
        <f t="shared" si="26"/>
        <v>0.12130177514792899</v>
      </c>
      <c r="W128" s="18">
        <f t="shared" si="27"/>
        <v>0.33723653395784542</v>
      </c>
      <c r="X128" s="18">
        <f t="shared" si="28"/>
        <v>0.76038338658146964</v>
      </c>
      <c r="Y128" s="18">
        <f t="shared" si="29"/>
        <v>0.51621621621621616</v>
      </c>
      <c r="Z128" s="18">
        <f t="shared" si="30"/>
        <v>0.39239332096474955</v>
      </c>
      <c r="AA128" s="47">
        <f t="shared" si="31"/>
        <v>358</v>
      </c>
      <c r="AB128" s="6">
        <f t="shared" si="32"/>
        <v>75</v>
      </c>
      <c r="AC128" s="40">
        <v>483</v>
      </c>
      <c r="AD128" s="40">
        <f t="shared" si="33"/>
        <v>0</v>
      </c>
      <c r="AE128" s="41">
        <f t="shared" si="34"/>
        <v>1</v>
      </c>
      <c r="AF128" s="4">
        <v>29</v>
      </c>
      <c r="AG128" s="4">
        <v>33</v>
      </c>
      <c r="AH128" s="87">
        <f t="shared" si="35"/>
        <v>0.13793103448275862</v>
      </c>
      <c r="AI128" s="43">
        <f t="shared" si="36"/>
        <v>0.24242424242424243</v>
      </c>
      <c r="AJ128" s="53">
        <f t="shared" si="37"/>
        <v>136</v>
      </c>
      <c r="AK128" s="53">
        <f t="shared" si="38"/>
        <v>6</v>
      </c>
      <c r="AL128" s="53">
        <f t="shared" si="39"/>
        <v>1</v>
      </c>
      <c r="AM128" s="88">
        <f t="shared" si="40"/>
        <v>480</v>
      </c>
      <c r="AN128" s="88">
        <f t="shared" si="41"/>
        <v>1200</v>
      </c>
    </row>
    <row r="129" spans="1:40" ht="15" hidden="1" x14ac:dyDescent="0.25">
      <c r="A129" s="11" t="s">
        <v>121</v>
      </c>
      <c r="B129" s="13" t="s">
        <v>123</v>
      </c>
      <c r="C129" s="1" t="str">
        <f t="shared" si="23"/>
        <v>AYDIN</v>
      </c>
      <c r="D129" s="14">
        <v>0</v>
      </c>
      <c r="E129" s="14">
        <v>43</v>
      </c>
      <c r="F129" s="14">
        <v>93</v>
      </c>
      <c r="G129" s="14">
        <v>136</v>
      </c>
      <c r="H129" s="15">
        <v>4</v>
      </c>
      <c r="I129" s="15">
        <v>44</v>
      </c>
      <c r="J129" s="15">
        <v>109</v>
      </c>
      <c r="K129" s="15">
        <v>157</v>
      </c>
      <c r="L129" s="49">
        <v>1</v>
      </c>
      <c r="M129" s="6">
        <v>28</v>
      </c>
      <c r="N129" s="16">
        <f t="shared" si="42"/>
        <v>21</v>
      </c>
      <c r="O129" s="17">
        <f t="shared" si="43"/>
        <v>0.15441176470588236</v>
      </c>
      <c r="P129" s="10">
        <v>139</v>
      </c>
      <c r="Q129" s="10">
        <v>165</v>
      </c>
      <c r="R129" s="10">
        <v>105</v>
      </c>
      <c r="S129" s="10">
        <v>141</v>
      </c>
      <c r="T129" s="10">
        <v>270</v>
      </c>
      <c r="U129" s="10">
        <v>409</v>
      </c>
      <c r="V129" s="18">
        <f t="shared" si="26"/>
        <v>2.8776978417266189E-2</v>
      </c>
      <c r="W129" s="18">
        <f t="shared" si="27"/>
        <v>0.26666666666666666</v>
      </c>
      <c r="X129" s="18">
        <f t="shared" si="28"/>
        <v>0.78095238095238095</v>
      </c>
      <c r="Y129" s="18">
        <f t="shared" si="29"/>
        <v>0.46666666666666667</v>
      </c>
      <c r="Z129" s="18">
        <f t="shared" si="30"/>
        <v>0.31784841075794623</v>
      </c>
      <c r="AA129" s="47">
        <f t="shared" si="31"/>
        <v>144</v>
      </c>
      <c r="AB129" s="6">
        <f t="shared" si="32"/>
        <v>23</v>
      </c>
      <c r="AC129" s="40">
        <v>157</v>
      </c>
      <c r="AD129" s="40">
        <f t="shared" si="33"/>
        <v>0</v>
      </c>
      <c r="AE129" s="41">
        <f t="shared" si="34"/>
        <v>1</v>
      </c>
      <c r="AF129" s="4">
        <v>9</v>
      </c>
      <c r="AG129" s="4">
        <v>9</v>
      </c>
      <c r="AH129" s="87">
        <f t="shared" si="35"/>
        <v>0</v>
      </c>
      <c r="AI129" s="43">
        <f t="shared" si="36"/>
        <v>0</v>
      </c>
      <c r="AJ129" s="53">
        <f t="shared" si="37"/>
        <v>63</v>
      </c>
      <c r="AK129" s="53">
        <f t="shared" si="38"/>
        <v>3</v>
      </c>
      <c r="AL129" s="53">
        <f t="shared" si="39"/>
        <v>0</v>
      </c>
      <c r="AM129" s="88">
        <f t="shared" si="40"/>
        <v>240</v>
      </c>
      <c r="AN129" s="88">
        <f t="shared" si="41"/>
        <v>0</v>
      </c>
    </row>
    <row r="130" spans="1:40" ht="15" hidden="1" x14ac:dyDescent="0.25">
      <c r="A130" s="11" t="s">
        <v>121</v>
      </c>
      <c r="B130" s="13" t="s">
        <v>124</v>
      </c>
      <c r="C130" s="1" t="str">
        <f t="shared" si="23"/>
        <v>AYDIN</v>
      </c>
      <c r="D130" s="14">
        <v>40</v>
      </c>
      <c r="E130" s="14">
        <v>206</v>
      </c>
      <c r="F130" s="14">
        <v>301</v>
      </c>
      <c r="G130" s="14">
        <v>547</v>
      </c>
      <c r="H130" s="15">
        <v>36</v>
      </c>
      <c r="I130" s="15">
        <v>168</v>
      </c>
      <c r="J130" s="15">
        <v>364</v>
      </c>
      <c r="K130" s="15">
        <v>568</v>
      </c>
      <c r="L130" s="49">
        <v>19</v>
      </c>
      <c r="M130" s="6">
        <v>86</v>
      </c>
      <c r="N130" s="16">
        <f t="shared" si="42"/>
        <v>21</v>
      </c>
      <c r="O130" s="17">
        <f t="shared" si="43"/>
        <v>3.8391224862888484E-2</v>
      </c>
      <c r="P130" s="10">
        <v>400</v>
      </c>
      <c r="Q130" s="10">
        <v>510</v>
      </c>
      <c r="R130" s="10">
        <v>404</v>
      </c>
      <c r="S130" s="10">
        <v>536</v>
      </c>
      <c r="T130" s="10">
        <v>914</v>
      </c>
      <c r="U130" s="10">
        <v>1314</v>
      </c>
      <c r="V130" s="18">
        <f t="shared" si="26"/>
        <v>0.09</v>
      </c>
      <c r="W130" s="18">
        <f t="shared" si="27"/>
        <v>0.32941176470588235</v>
      </c>
      <c r="X130" s="18">
        <f t="shared" si="28"/>
        <v>0.73514851485148514</v>
      </c>
      <c r="Y130" s="18">
        <f t="shared" si="29"/>
        <v>0.50875273522975928</v>
      </c>
      <c r="Z130" s="18">
        <f t="shared" si="30"/>
        <v>0.38127853881278539</v>
      </c>
      <c r="AA130" s="47">
        <f t="shared" si="31"/>
        <v>449</v>
      </c>
      <c r="AB130" s="6">
        <f t="shared" si="32"/>
        <v>107</v>
      </c>
      <c r="AC130" s="40">
        <v>568</v>
      </c>
      <c r="AD130" s="40">
        <f t="shared" si="33"/>
        <v>0</v>
      </c>
      <c r="AE130" s="41">
        <f t="shared" si="34"/>
        <v>1</v>
      </c>
      <c r="AF130" s="4">
        <v>27</v>
      </c>
      <c r="AG130" s="4">
        <v>30</v>
      </c>
      <c r="AH130" s="87">
        <f t="shared" si="35"/>
        <v>0.1111111111111111</v>
      </c>
      <c r="AI130" s="43">
        <f t="shared" si="36"/>
        <v>0.2</v>
      </c>
      <c r="AJ130" s="53">
        <f t="shared" si="37"/>
        <v>174.79999999999995</v>
      </c>
      <c r="AK130" s="53">
        <f t="shared" si="38"/>
        <v>8</v>
      </c>
      <c r="AL130" s="53">
        <f t="shared" si="39"/>
        <v>1</v>
      </c>
      <c r="AM130" s="88">
        <f t="shared" si="40"/>
        <v>640</v>
      </c>
      <c r="AN130" s="88">
        <f t="shared" si="41"/>
        <v>1200</v>
      </c>
    </row>
    <row r="131" spans="1:40" ht="15" hidden="1" x14ac:dyDescent="0.25">
      <c r="A131" s="11" t="s">
        <v>121</v>
      </c>
      <c r="B131" s="13" t="s">
        <v>125</v>
      </c>
      <c r="C131" s="1" t="str">
        <f t="shared" si="23"/>
        <v>AYDIN</v>
      </c>
      <c r="D131" s="14">
        <v>58</v>
      </c>
      <c r="E131" s="14">
        <v>298</v>
      </c>
      <c r="F131" s="14">
        <v>462</v>
      </c>
      <c r="G131" s="14">
        <v>818</v>
      </c>
      <c r="H131" s="15">
        <v>76</v>
      </c>
      <c r="I131" s="15">
        <v>360</v>
      </c>
      <c r="J131" s="15">
        <v>595</v>
      </c>
      <c r="K131" s="15">
        <v>1031</v>
      </c>
      <c r="L131" s="49">
        <v>37</v>
      </c>
      <c r="M131" s="6">
        <v>153</v>
      </c>
      <c r="N131" s="16">
        <f t="shared" si="42"/>
        <v>213</v>
      </c>
      <c r="O131" s="17">
        <f t="shared" si="43"/>
        <v>0.26039119804400979</v>
      </c>
      <c r="P131" s="10">
        <v>671</v>
      </c>
      <c r="Q131" s="10">
        <v>875</v>
      </c>
      <c r="R131" s="10">
        <v>678</v>
      </c>
      <c r="S131" s="10">
        <v>909</v>
      </c>
      <c r="T131" s="10">
        <v>1553</v>
      </c>
      <c r="U131" s="10">
        <v>2224</v>
      </c>
      <c r="V131" s="18">
        <f t="shared" si="26"/>
        <v>0.11326378539493294</v>
      </c>
      <c r="W131" s="18">
        <f t="shared" si="27"/>
        <v>0.41142857142857142</v>
      </c>
      <c r="X131" s="18">
        <f t="shared" si="28"/>
        <v>0.70648967551622421</v>
      </c>
      <c r="Y131" s="18">
        <f t="shared" si="29"/>
        <v>0.54024468770122347</v>
      </c>
      <c r="Z131" s="18">
        <f t="shared" si="30"/>
        <v>0.41142086330935251</v>
      </c>
      <c r="AA131" s="47">
        <f t="shared" si="31"/>
        <v>714</v>
      </c>
      <c r="AB131" s="6">
        <f t="shared" si="32"/>
        <v>199</v>
      </c>
      <c r="AC131" s="40">
        <v>939</v>
      </c>
      <c r="AD131" s="40">
        <f t="shared" si="33"/>
        <v>92</v>
      </c>
      <c r="AE131" s="41">
        <f t="shared" si="34"/>
        <v>0.91076624636275461</v>
      </c>
      <c r="AF131" s="4">
        <v>30</v>
      </c>
      <c r="AG131" s="4">
        <v>50</v>
      </c>
      <c r="AH131" s="87">
        <f t="shared" si="35"/>
        <v>0.66666666666666663</v>
      </c>
      <c r="AI131" s="43">
        <f t="shared" si="36"/>
        <v>0.8</v>
      </c>
      <c r="AJ131" s="53">
        <f t="shared" si="37"/>
        <v>248.09999999999991</v>
      </c>
      <c r="AK131" s="53">
        <f t="shared" si="38"/>
        <v>12</v>
      </c>
      <c r="AL131" s="53">
        <f t="shared" si="39"/>
        <v>2</v>
      </c>
      <c r="AM131" s="88">
        <f t="shared" si="40"/>
        <v>960</v>
      </c>
      <c r="AN131" s="88">
        <f t="shared" si="41"/>
        <v>2400</v>
      </c>
    </row>
    <row r="132" spans="1:40" ht="15" hidden="1" x14ac:dyDescent="0.25">
      <c r="A132" s="19" t="s">
        <v>121</v>
      </c>
      <c r="B132" s="20" t="s">
        <v>126</v>
      </c>
      <c r="C132" s="1" t="str">
        <f t="shared" si="23"/>
        <v>AYDIN</v>
      </c>
      <c r="D132" s="21">
        <v>347</v>
      </c>
      <c r="E132" s="21">
        <v>1159</v>
      </c>
      <c r="F132" s="21">
        <v>2198</v>
      </c>
      <c r="G132" s="21">
        <v>3704</v>
      </c>
      <c r="H132" s="15">
        <v>463</v>
      </c>
      <c r="I132" s="15">
        <v>1398</v>
      </c>
      <c r="J132" s="15">
        <v>2522</v>
      </c>
      <c r="K132" s="15">
        <v>4383</v>
      </c>
      <c r="L132" s="49">
        <v>82</v>
      </c>
      <c r="M132" s="6">
        <v>665</v>
      </c>
      <c r="N132" s="16">
        <f t="shared" si="42"/>
        <v>679</v>
      </c>
      <c r="O132" s="17">
        <f t="shared" si="43"/>
        <v>0.18331533477321815</v>
      </c>
      <c r="P132" s="10">
        <v>2738</v>
      </c>
      <c r="Q132" s="10">
        <v>3699</v>
      </c>
      <c r="R132" s="10">
        <v>2568</v>
      </c>
      <c r="S132" s="10">
        <v>3569</v>
      </c>
      <c r="T132" s="10">
        <v>6267</v>
      </c>
      <c r="U132" s="10">
        <v>9005</v>
      </c>
      <c r="V132" s="18">
        <f t="shared" si="26"/>
        <v>0.16910153396639882</v>
      </c>
      <c r="W132" s="18">
        <f t="shared" si="27"/>
        <v>0.37793998377939986</v>
      </c>
      <c r="X132" s="18">
        <f t="shared" si="28"/>
        <v>0.7550623052959502</v>
      </c>
      <c r="Y132" s="18">
        <f t="shared" si="29"/>
        <v>0.53247167703845544</v>
      </c>
      <c r="Z132" s="18">
        <f t="shared" si="30"/>
        <v>0.42198778456413105</v>
      </c>
      <c r="AA132" s="47">
        <f t="shared" si="31"/>
        <v>2930</v>
      </c>
      <c r="AB132" s="6">
        <f t="shared" si="32"/>
        <v>629</v>
      </c>
      <c r="AC132" s="40">
        <v>3432</v>
      </c>
      <c r="AD132" s="40">
        <f t="shared" si="33"/>
        <v>951</v>
      </c>
      <c r="AE132" s="41">
        <f t="shared" si="34"/>
        <v>0.78302532511978096</v>
      </c>
      <c r="AF132" s="4">
        <v>111</v>
      </c>
      <c r="AG132" s="4">
        <v>186</v>
      </c>
      <c r="AH132" s="87">
        <f t="shared" si="35"/>
        <v>0.67567567567567566</v>
      </c>
      <c r="AI132" s="43">
        <f t="shared" si="36"/>
        <v>0.80645161290322576</v>
      </c>
      <c r="AJ132" s="53">
        <f t="shared" si="37"/>
        <v>1049.8999999999996</v>
      </c>
      <c r="AK132" s="53">
        <f t="shared" si="38"/>
        <v>52</v>
      </c>
      <c r="AL132" s="53">
        <f t="shared" si="39"/>
        <v>10</v>
      </c>
      <c r="AM132" s="88">
        <f t="shared" si="40"/>
        <v>4160</v>
      </c>
      <c r="AN132" s="88">
        <f t="shared" si="41"/>
        <v>12000</v>
      </c>
    </row>
    <row r="133" spans="1:40" ht="15" hidden="1" x14ac:dyDescent="0.25">
      <c r="A133" s="11" t="s">
        <v>121</v>
      </c>
      <c r="B133" s="13" t="s">
        <v>127</v>
      </c>
      <c r="C133" s="1" t="str">
        <f t="shared" si="23"/>
        <v>AYDIN</v>
      </c>
      <c r="D133" s="14">
        <v>38</v>
      </c>
      <c r="E133" s="14">
        <v>187</v>
      </c>
      <c r="F133" s="14">
        <v>251</v>
      </c>
      <c r="G133" s="14">
        <v>476</v>
      </c>
      <c r="H133" s="15">
        <v>42</v>
      </c>
      <c r="I133" s="15">
        <v>172</v>
      </c>
      <c r="J133" s="15">
        <v>280</v>
      </c>
      <c r="K133" s="15">
        <v>494</v>
      </c>
      <c r="L133" s="49">
        <v>49</v>
      </c>
      <c r="M133" s="6">
        <v>65</v>
      </c>
      <c r="N133" s="16">
        <f t="shared" si="42"/>
        <v>18</v>
      </c>
      <c r="O133" s="17">
        <f t="shared" si="43"/>
        <v>3.7815126050420166E-2</v>
      </c>
      <c r="P133" s="10">
        <v>465</v>
      </c>
      <c r="Q133" s="10">
        <v>596</v>
      </c>
      <c r="R133" s="10">
        <v>499</v>
      </c>
      <c r="S133" s="10">
        <v>663</v>
      </c>
      <c r="T133" s="10">
        <v>1095</v>
      </c>
      <c r="U133" s="10">
        <v>1560</v>
      </c>
      <c r="V133" s="18">
        <f t="shared" si="26"/>
        <v>9.0322580645161285E-2</v>
      </c>
      <c r="W133" s="18">
        <f t="shared" si="27"/>
        <v>0.28859060402684567</v>
      </c>
      <c r="X133" s="18">
        <f t="shared" si="28"/>
        <v>0.5290581162324649</v>
      </c>
      <c r="Y133" s="18">
        <f t="shared" si="29"/>
        <v>0.39817351598173517</v>
      </c>
      <c r="Z133" s="18">
        <f t="shared" si="30"/>
        <v>0.30641025641025643</v>
      </c>
      <c r="AA133" s="47">
        <f t="shared" si="31"/>
        <v>659</v>
      </c>
      <c r="AB133" s="6">
        <f t="shared" si="32"/>
        <v>235</v>
      </c>
      <c r="AC133" s="40">
        <v>494</v>
      </c>
      <c r="AD133" s="40">
        <f t="shared" si="33"/>
        <v>0</v>
      </c>
      <c r="AE133" s="41">
        <f t="shared" si="34"/>
        <v>1</v>
      </c>
      <c r="AF133" s="4">
        <v>23</v>
      </c>
      <c r="AG133" s="4">
        <v>29</v>
      </c>
      <c r="AH133" s="87">
        <f t="shared" si="35"/>
        <v>0.2608695652173913</v>
      </c>
      <c r="AI133" s="43">
        <f t="shared" si="36"/>
        <v>0.41379310344827586</v>
      </c>
      <c r="AJ133" s="53">
        <f t="shared" si="37"/>
        <v>330.5</v>
      </c>
      <c r="AK133" s="53">
        <f t="shared" si="38"/>
        <v>16</v>
      </c>
      <c r="AL133" s="53">
        <f t="shared" si="39"/>
        <v>3</v>
      </c>
      <c r="AM133" s="88">
        <f t="shared" si="40"/>
        <v>1280</v>
      </c>
      <c r="AN133" s="88">
        <f t="shared" si="41"/>
        <v>3600</v>
      </c>
    </row>
    <row r="134" spans="1:40" ht="15" hidden="1" x14ac:dyDescent="0.25">
      <c r="A134" s="11" t="s">
        <v>121</v>
      </c>
      <c r="B134" s="13" t="s">
        <v>128</v>
      </c>
      <c r="C134" s="1" t="str">
        <f t="shared" ref="C134:C197" si="44">A134</f>
        <v>AYDIN</v>
      </c>
      <c r="D134" s="14">
        <v>55</v>
      </c>
      <c r="E134" s="14">
        <v>175</v>
      </c>
      <c r="F134" s="14">
        <v>300</v>
      </c>
      <c r="G134" s="14">
        <v>530</v>
      </c>
      <c r="H134" s="15">
        <v>65</v>
      </c>
      <c r="I134" s="15">
        <v>262</v>
      </c>
      <c r="J134" s="15">
        <v>364</v>
      </c>
      <c r="K134" s="15">
        <v>691</v>
      </c>
      <c r="L134" s="49">
        <v>21</v>
      </c>
      <c r="M134" s="6">
        <v>77</v>
      </c>
      <c r="N134" s="16">
        <f t="shared" ref="N134:N144" si="45">K134-G134</f>
        <v>161</v>
      </c>
      <c r="O134" s="17">
        <f t="shared" ref="O134:O144" si="46">(K134-G134)/G134</f>
        <v>0.30377358490566037</v>
      </c>
      <c r="P134" s="10">
        <v>575</v>
      </c>
      <c r="Q134" s="10">
        <v>779</v>
      </c>
      <c r="R134" s="10">
        <v>533</v>
      </c>
      <c r="S134" s="10">
        <v>702</v>
      </c>
      <c r="T134" s="10">
        <v>1312</v>
      </c>
      <c r="U134" s="10">
        <v>1887</v>
      </c>
      <c r="V134" s="18">
        <f t="shared" ref="V134:V197" si="47">H134/P134</f>
        <v>0.11304347826086956</v>
      </c>
      <c r="W134" s="18">
        <f t="shared" ref="W134:W197" si="48">I134/Q134</f>
        <v>0.33632862644415917</v>
      </c>
      <c r="X134" s="18">
        <f t="shared" ref="X134:X197" si="49">((J134+L134)-M134)/R134</f>
        <v>0.57786116322701686</v>
      </c>
      <c r="Y134" s="18">
        <f t="shared" ref="Y134:Y197" si="50">((I134+J134+L134)-M134)/T134</f>
        <v>0.43445121951219512</v>
      </c>
      <c r="Z134" s="18">
        <f t="shared" ref="Z134:Z197" si="51">((K134+L134)-M134)/U134</f>
        <v>0.33651298357180709</v>
      </c>
      <c r="AA134" s="47">
        <f t="shared" ref="AA134:AA197" si="52">T134-((I134+J134+L134)-M134)</f>
        <v>742</v>
      </c>
      <c r="AB134" s="6">
        <f t="shared" ref="AB134:AB197" si="53">R134-((J134+L134)-M134)</f>
        <v>225</v>
      </c>
      <c r="AC134" s="40">
        <v>658</v>
      </c>
      <c r="AD134" s="40">
        <f t="shared" ref="AD134:AD197" si="54">K134-AC134</f>
        <v>33</v>
      </c>
      <c r="AE134" s="41">
        <f t="shared" ref="AE134:AE197" si="55">AC134/K134</f>
        <v>0.95224312590448623</v>
      </c>
      <c r="AF134" s="4">
        <v>24</v>
      </c>
      <c r="AG134" s="4">
        <v>34</v>
      </c>
      <c r="AH134" s="87">
        <f t="shared" ref="AH134:AH197" si="56">IF((AG134-AF134)/AF134&gt;0,(AG134-AF134)/AF134,0)</f>
        <v>0.41666666666666669</v>
      </c>
      <c r="AI134" s="43">
        <f t="shared" ref="AI134:AI197" si="57">IF(((AG134-AF134)*2)/AG134&gt;0,((AG134-AF134)*2)/AG134,0)</f>
        <v>0.58823529411764708</v>
      </c>
      <c r="AJ134" s="53">
        <f t="shared" ref="AJ134:AJ197" si="58">IF((T134*0.7)-((I134+J134+L134)-M134)&gt;0,(T134*0.7)-((I134+J134+L134)-M134),0)</f>
        <v>348.4</v>
      </c>
      <c r="AK134" s="53">
        <f t="shared" ref="AK134:AK197" si="59">IF(AJ134/20&gt;0,INT(AJ134/20),0)</f>
        <v>17</v>
      </c>
      <c r="AL134" s="53">
        <f t="shared" ref="AL134:AL197" si="60">IF(AK134/5&gt;0.49,INT(AK134/5),0)</f>
        <v>3</v>
      </c>
      <c r="AM134" s="88">
        <f t="shared" si="40"/>
        <v>1360</v>
      </c>
      <c r="AN134" s="88">
        <f t="shared" si="41"/>
        <v>3600</v>
      </c>
    </row>
    <row r="135" spans="1:40" ht="15" hidden="1" x14ac:dyDescent="0.25">
      <c r="A135" s="11" t="s">
        <v>121</v>
      </c>
      <c r="B135" s="13" t="s">
        <v>129</v>
      </c>
      <c r="C135" s="1" t="str">
        <f t="shared" si="44"/>
        <v>AYDIN</v>
      </c>
      <c r="D135" s="14">
        <v>21</v>
      </c>
      <c r="E135" s="14">
        <v>109</v>
      </c>
      <c r="F135" s="14">
        <v>115</v>
      </c>
      <c r="G135" s="14">
        <v>245</v>
      </c>
      <c r="H135" s="15">
        <v>32</v>
      </c>
      <c r="I135" s="15">
        <v>102</v>
      </c>
      <c r="J135" s="15">
        <v>167</v>
      </c>
      <c r="K135" s="15">
        <v>301</v>
      </c>
      <c r="L135" s="49">
        <v>5</v>
      </c>
      <c r="M135" s="6">
        <v>41</v>
      </c>
      <c r="N135" s="16">
        <f t="shared" si="45"/>
        <v>56</v>
      </c>
      <c r="O135" s="17">
        <f t="shared" si="46"/>
        <v>0.22857142857142856</v>
      </c>
      <c r="P135" s="10">
        <v>151</v>
      </c>
      <c r="Q135" s="10">
        <v>225</v>
      </c>
      <c r="R135" s="10">
        <v>148</v>
      </c>
      <c r="S135" s="10">
        <v>222</v>
      </c>
      <c r="T135" s="10">
        <v>373</v>
      </c>
      <c r="U135" s="10">
        <v>524</v>
      </c>
      <c r="V135" s="18">
        <f t="shared" si="47"/>
        <v>0.2119205298013245</v>
      </c>
      <c r="W135" s="18">
        <f t="shared" si="48"/>
        <v>0.45333333333333331</v>
      </c>
      <c r="X135" s="18">
        <f t="shared" si="49"/>
        <v>0.88513513513513509</v>
      </c>
      <c r="Y135" s="18">
        <f t="shared" si="50"/>
        <v>0.62466487935656834</v>
      </c>
      <c r="Z135" s="18">
        <f t="shared" si="51"/>
        <v>0.50572519083969469</v>
      </c>
      <c r="AA135" s="47">
        <f t="shared" si="52"/>
        <v>140</v>
      </c>
      <c r="AB135" s="6">
        <f t="shared" si="53"/>
        <v>17</v>
      </c>
      <c r="AC135" s="40">
        <v>301</v>
      </c>
      <c r="AD135" s="40">
        <f t="shared" si="54"/>
        <v>0</v>
      </c>
      <c r="AE135" s="41">
        <f t="shared" si="55"/>
        <v>1</v>
      </c>
      <c r="AF135" s="4">
        <v>15</v>
      </c>
      <c r="AG135" s="4">
        <v>17</v>
      </c>
      <c r="AH135" s="87">
        <f t="shared" si="56"/>
        <v>0.13333333333333333</v>
      </c>
      <c r="AI135" s="43">
        <f t="shared" si="57"/>
        <v>0.23529411764705882</v>
      </c>
      <c r="AJ135" s="53">
        <f t="shared" si="58"/>
        <v>28.099999999999966</v>
      </c>
      <c r="AK135" s="53">
        <f t="shared" si="59"/>
        <v>1</v>
      </c>
      <c r="AL135" s="53">
        <f t="shared" si="60"/>
        <v>0</v>
      </c>
      <c r="AM135" s="88">
        <f t="shared" ref="AM135:AM198" si="61">IF(AK135&gt;0.49,(AK135*$AM$1)/1000,0)</f>
        <v>80</v>
      </c>
      <c r="AN135" s="88">
        <f t="shared" ref="AN135:AN198" si="62">IF(AL135&gt;0.49,(AL135*$AN$1)/1000,0)</f>
        <v>0</v>
      </c>
    </row>
    <row r="136" spans="1:40" ht="15" hidden="1" x14ac:dyDescent="0.25">
      <c r="A136" s="11" t="s">
        <v>121</v>
      </c>
      <c r="B136" s="13" t="s">
        <v>130</v>
      </c>
      <c r="C136" s="1" t="str">
        <f t="shared" si="44"/>
        <v>AYDIN</v>
      </c>
      <c r="D136" s="14">
        <v>0</v>
      </c>
      <c r="E136" s="14">
        <v>27</v>
      </c>
      <c r="F136" s="14">
        <v>52</v>
      </c>
      <c r="G136" s="14">
        <v>79</v>
      </c>
      <c r="H136" s="15">
        <v>0</v>
      </c>
      <c r="I136" s="15">
        <v>23</v>
      </c>
      <c r="J136" s="15">
        <v>69</v>
      </c>
      <c r="K136" s="15">
        <v>92</v>
      </c>
      <c r="L136" s="49">
        <v>5</v>
      </c>
      <c r="M136" s="6">
        <v>24</v>
      </c>
      <c r="N136" s="16">
        <f t="shared" si="45"/>
        <v>13</v>
      </c>
      <c r="O136" s="17">
        <f t="shared" si="46"/>
        <v>0.16455696202531644</v>
      </c>
      <c r="P136" s="10">
        <v>80</v>
      </c>
      <c r="Q136" s="10">
        <v>130</v>
      </c>
      <c r="R136" s="10">
        <v>72</v>
      </c>
      <c r="S136" s="10">
        <v>110</v>
      </c>
      <c r="T136" s="10">
        <v>202</v>
      </c>
      <c r="U136" s="10">
        <v>282</v>
      </c>
      <c r="V136" s="18">
        <f t="shared" si="47"/>
        <v>0</v>
      </c>
      <c r="W136" s="18">
        <f t="shared" si="48"/>
        <v>0.17692307692307693</v>
      </c>
      <c r="X136" s="18">
        <f t="shared" si="49"/>
        <v>0.69444444444444442</v>
      </c>
      <c r="Y136" s="18">
        <f t="shared" si="50"/>
        <v>0.36138613861386137</v>
      </c>
      <c r="Z136" s="18">
        <f t="shared" si="51"/>
        <v>0.25886524822695034</v>
      </c>
      <c r="AA136" s="47">
        <f t="shared" si="52"/>
        <v>129</v>
      </c>
      <c r="AB136" s="6">
        <f t="shared" si="53"/>
        <v>22</v>
      </c>
      <c r="AC136" s="40">
        <v>92</v>
      </c>
      <c r="AD136" s="40">
        <f t="shared" si="54"/>
        <v>0</v>
      </c>
      <c r="AE136" s="41">
        <f t="shared" si="55"/>
        <v>1</v>
      </c>
      <c r="AF136" s="4">
        <v>6</v>
      </c>
      <c r="AG136" s="4">
        <v>5</v>
      </c>
      <c r="AH136" s="87">
        <f t="shared" si="56"/>
        <v>0</v>
      </c>
      <c r="AI136" s="43">
        <f t="shared" si="57"/>
        <v>0</v>
      </c>
      <c r="AJ136" s="53">
        <f t="shared" si="58"/>
        <v>68.399999999999977</v>
      </c>
      <c r="AK136" s="53">
        <f t="shared" si="59"/>
        <v>3</v>
      </c>
      <c r="AL136" s="53">
        <f t="shared" si="60"/>
        <v>0</v>
      </c>
      <c r="AM136" s="88">
        <f t="shared" si="61"/>
        <v>240</v>
      </c>
      <c r="AN136" s="88">
        <f t="shared" si="62"/>
        <v>0</v>
      </c>
    </row>
    <row r="137" spans="1:40" ht="15" hidden="1" x14ac:dyDescent="0.25">
      <c r="A137" s="11" t="s">
        <v>121</v>
      </c>
      <c r="B137" s="13" t="s">
        <v>131</v>
      </c>
      <c r="C137" s="1" t="str">
        <f t="shared" si="44"/>
        <v>AYDIN</v>
      </c>
      <c r="D137" s="14">
        <v>12</v>
      </c>
      <c r="E137" s="14">
        <v>107</v>
      </c>
      <c r="F137" s="14">
        <v>141</v>
      </c>
      <c r="G137" s="14">
        <v>260</v>
      </c>
      <c r="H137" s="15">
        <v>19</v>
      </c>
      <c r="I137" s="15">
        <v>91</v>
      </c>
      <c r="J137" s="15">
        <v>147</v>
      </c>
      <c r="K137" s="15">
        <v>257</v>
      </c>
      <c r="L137" s="49">
        <v>20</v>
      </c>
      <c r="M137" s="6">
        <v>43</v>
      </c>
      <c r="N137" s="16">
        <f t="shared" si="45"/>
        <v>-3</v>
      </c>
      <c r="O137" s="17">
        <f t="shared" si="46"/>
        <v>-1.1538461538461539E-2</v>
      </c>
      <c r="P137" s="10">
        <v>158</v>
      </c>
      <c r="Q137" s="10">
        <v>236</v>
      </c>
      <c r="R137" s="10">
        <v>176</v>
      </c>
      <c r="S137" s="10">
        <v>235</v>
      </c>
      <c r="T137" s="10">
        <v>412</v>
      </c>
      <c r="U137" s="10">
        <v>570</v>
      </c>
      <c r="V137" s="18">
        <f t="shared" si="47"/>
        <v>0.12025316455696203</v>
      </c>
      <c r="W137" s="18">
        <f t="shared" si="48"/>
        <v>0.38559322033898308</v>
      </c>
      <c r="X137" s="18">
        <f t="shared" si="49"/>
        <v>0.70454545454545459</v>
      </c>
      <c r="Y137" s="18">
        <f t="shared" si="50"/>
        <v>0.52184466019417475</v>
      </c>
      <c r="Z137" s="18">
        <f t="shared" si="51"/>
        <v>0.41052631578947368</v>
      </c>
      <c r="AA137" s="47">
        <f t="shared" si="52"/>
        <v>197</v>
      </c>
      <c r="AB137" s="6">
        <f t="shared" si="53"/>
        <v>52</v>
      </c>
      <c r="AC137" s="40">
        <v>257</v>
      </c>
      <c r="AD137" s="40">
        <f t="shared" si="54"/>
        <v>0</v>
      </c>
      <c r="AE137" s="41">
        <f t="shared" si="55"/>
        <v>1</v>
      </c>
      <c r="AF137" s="4">
        <v>26</v>
      </c>
      <c r="AG137" s="4">
        <v>23</v>
      </c>
      <c r="AH137" s="87">
        <f t="shared" si="56"/>
        <v>0</v>
      </c>
      <c r="AI137" s="43">
        <f t="shared" si="57"/>
        <v>0</v>
      </c>
      <c r="AJ137" s="53">
        <f t="shared" si="58"/>
        <v>73.399999999999977</v>
      </c>
      <c r="AK137" s="53">
        <f t="shared" si="59"/>
        <v>3</v>
      </c>
      <c r="AL137" s="53">
        <f t="shared" si="60"/>
        <v>0</v>
      </c>
      <c r="AM137" s="88">
        <f t="shared" si="61"/>
        <v>240</v>
      </c>
      <c r="AN137" s="88">
        <f t="shared" si="62"/>
        <v>0</v>
      </c>
    </row>
    <row r="138" spans="1:40" ht="15" hidden="1" x14ac:dyDescent="0.25">
      <c r="A138" s="11" t="s">
        <v>121</v>
      </c>
      <c r="B138" s="13" t="s">
        <v>132</v>
      </c>
      <c r="C138" s="1" t="str">
        <f t="shared" si="44"/>
        <v>AYDIN</v>
      </c>
      <c r="D138" s="14">
        <v>35</v>
      </c>
      <c r="E138" s="14">
        <v>116</v>
      </c>
      <c r="F138" s="14">
        <v>224</v>
      </c>
      <c r="G138" s="14">
        <v>375</v>
      </c>
      <c r="H138" s="15">
        <v>39</v>
      </c>
      <c r="I138" s="15">
        <v>205</v>
      </c>
      <c r="J138" s="15">
        <v>240</v>
      </c>
      <c r="K138" s="15">
        <v>484</v>
      </c>
      <c r="L138" s="49">
        <v>17</v>
      </c>
      <c r="M138" s="6">
        <v>52</v>
      </c>
      <c r="N138" s="16">
        <f t="shared" si="45"/>
        <v>109</v>
      </c>
      <c r="O138" s="17">
        <f t="shared" si="46"/>
        <v>0.29066666666666668</v>
      </c>
      <c r="P138" s="10">
        <v>302</v>
      </c>
      <c r="Q138" s="10">
        <v>407</v>
      </c>
      <c r="R138" s="10">
        <v>298</v>
      </c>
      <c r="S138" s="10">
        <v>408</v>
      </c>
      <c r="T138" s="10">
        <v>705</v>
      </c>
      <c r="U138" s="10">
        <v>1007</v>
      </c>
      <c r="V138" s="18">
        <f t="shared" si="47"/>
        <v>0.12913907284768211</v>
      </c>
      <c r="W138" s="18">
        <f t="shared" si="48"/>
        <v>0.50368550368550369</v>
      </c>
      <c r="X138" s="18">
        <f t="shared" si="49"/>
        <v>0.68791946308724827</v>
      </c>
      <c r="Y138" s="18">
        <f t="shared" si="50"/>
        <v>0.58156028368794321</v>
      </c>
      <c r="Z138" s="18">
        <f t="shared" si="51"/>
        <v>0.4458788480635551</v>
      </c>
      <c r="AA138" s="47">
        <f t="shared" si="52"/>
        <v>295</v>
      </c>
      <c r="AB138" s="6">
        <f t="shared" si="53"/>
        <v>93</v>
      </c>
      <c r="AC138" s="40">
        <v>484</v>
      </c>
      <c r="AD138" s="40">
        <f t="shared" si="54"/>
        <v>0</v>
      </c>
      <c r="AE138" s="41">
        <f t="shared" si="55"/>
        <v>1</v>
      </c>
      <c r="AF138" s="4">
        <v>24</v>
      </c>
      <c r="AG138" s="4">
        <v>27</v>
      </c>
      <c r="AH138" s="87">
        <f t="shared" si="56"/>
        <v>0.125</v>
      </c>
      <c r="AI138" s="43">
        <f t="shared" si="57"/>
        <v>0.22222222222222221</v>
      </c>
      <c r="AJ138" s="53">
        <f t="shared" si="58"/>
        <v>83.499999999999943</v>
      </c>
      <c r="AK138" s="53">
        <f t="shared" si="59"/>
        <v>4</v>
      </c>
      <c r="AL138" s="53">
        <f t="shared" si="60"/>
        <v>0</v>
      </c>
      <c r="AM138" s="88">
        <f t="shared" si="61"/>
        <v>320</v>
      </c>
      <c r="AN138" s="88">
        <f t="shared" si="62"/>
        <v>0</v>
      </c>
    </row>
    <row r="139" spans="1:40" ht="15" hidden="1" x14ac:dyDescent="0.25">
      <c r="A139" s="11" t="s">
        <v>121</v>
      </c>
      <c r="B139" s="13" t="s">
        <v>133</v>
      </c>
      <c r="C139" s="1" t="str">
        <f t="shared" si="44"/>
        <v>AYDIN</v>
      </c>
      <c r="D139" s="14">
        <v>120</v>
      </c>
      <c r="E139" s="14">
        <v>369</v>
      </c>
      <c r="F139" s="14">
        <v>600</v>
      </c>
      <c r="G139" s="14">
        <v>1089</v>
      </c>
      <c r="H139" s="15">
        <v>248</v>
      </c>
      <c r="I139" s="15">
        <v>472</v>
      </c>
      <c r="J139" s="15">
        <v>776</v>
      </c>
      <c r="K139" s="15">
        <v>1496</v>
      </c>
      <c r="L139" s="49">
        <v>35</v>
      </c>
      <c r="M139" s="6">
        <v>152</v>
      </c>
      <c r="N139" s="16">
        <f t="shared" si="45"/>
        <v>407</v>
      </c>
      <c r="O139" s="17">
        <f t="shared" si="46"/>
        <v>0.37373737373737376</v>
      </c>
      <c r="P139" s="10">
        <v>857</v>
      </c>
      <c r="Q139" s="10">
        <v>1108</v>
      </c>
      <c r="R139" s="10">
        <v>831</v>
      </c>
      <c r="S139" s="10">
        <v>1152</v>
      </c>
      <c r="T139" s="10">
        <v>1939</v>
      </c>
      <c r="U139" s="10">
        <v>2796</v>
      </c>
      <c r="V139" s="18">
        <f t="shared" si="47"/>
        <v>0.2893815635939323</v>
      </c>
      <c r="W139" s="18">
        <f t="shared" si="48"/>
        <v>0.4259927797833935</v>
      </c>
      <c r="X139" s="18">
        <f t="shared" si="49"/>
        <v>0.79302045728038506</v>
      </c>
      <c r="Y139" s="18">
        <f t="shared" si="50"/>
        <v>0.58329035585353273</v>
      </c>
      <c r="Z139" s="18">
        <f t="shared" si="51"/>
        <v>0.49320457796852646</v>
      </c>
      <c r="AA139" s="47">
        <f t="shared" si="52"/>
        <v>808</v>
      </c>
      <c r="AB139" s="6">
        <f t="shared" si="53"/>
        <v>172</v>
      </c>
      <c r="AC139" s="40">
        <v>1130</v>
      </c>
      <c r="AD139" s="40">
        <f t="shared" si="54"/>
        <v>366</v>
      </c>
      <c r="AE139" s="41">
        <f t="shared" si="55"/>
        <v>0.75534759358288772</v>
      </c>
      <c r="AF139" s="4">
        <v>45</v>
      </c>
      <c r="AG139" s="4">
        <v>63</v>
      </c>
      <c r="AH139" s="87">
        <f t="shared" si="56"/>
        <v>0.4</v>
      </c>
      <c r="AI139" s="43">
        <f t="shared" si="57"/>
        <v>0.5714285714285714</v>
      </c>
      <c r="AJ139" s="53">
        <f t="shared" si="58"/>
        <v>226.29999999999995</v>
      </c>
      <c r="AK139" s="53">
        <f t="shared" si="59"/>
        <v>11</v>
      </c>
      <c r="AL139" s="53">
        <f t="shared" si="60"/>
        <v>2</v>
      </c>
      <c r="AM139" s="88">
        <f t="shared" si="61"/>
        <v>880</v>
      </c>
      <c r="AN139" s="88">
        <f t="shared" si="62"/>
        <v>2400</v>
      </c>
    </row>
    <row r="140" spans="1:40" ht="15" hidden="1" x14ac:dyDescent="0.25">
      <c r="A140" s="11" t="s">
        <v>121</v>
      </c>
      <c r="B140" s="13" t="s">
        <v>134</v>
      </c>
      <c r="C140" s="1" t="str">
        <f t="shared" si="44"/>
        <v>AYDIN</v>
      </c>
      <c r="D140" s="14">
        <v>29</v>
      </c>
      <c r="E140" s="14">
        <v>97</v>
      </c>
      <c r="F140" s="14">
        <v>200</v>
      </c>
      <c r="G140" s="14">
        <v>326</v>
      </c>
      <c r="H140" s="15">
        <v>36</v>
      </c>
      <c r="I140" s="15">
        <v>90</v>
      </c>
      <c r="J140" s="15">
        <v>207</v>
      </c>
      <c r="K140" s="15">
        <v>333</v>
      </c>
      <c r="L140" s="49">
        <v>5</v>
      </c>
      <c r="M140" s="6">
        <v>44</v>
      </c>
      <c r="N140" s="16">
        <f t="shared" si="45"/>
        <v>7</v>
      </c>
      <c r="O140" s="17">
        <f t="shared" si="46"/>
        <v>2.1472392638036811E-2</v>
      </c>
      <c r="P140" s="10">
        <v>213</v>
      </c>
      <c r="Q140" s="10">
        <v>304</v>
      </c>
      <c r="R140" s="10">
        <v>229</v>
      </c>
      <c r="S140" s="10">
        <v>308</v>
      </c>
      <c r="T140" s="10">
        <v>533</v>
      </c>
      <c r="U140" s="10">
        <v>746</v>
      </c>
      <c r="V140" s="18">
        <f t="shared" si="47"/>
        <v>0.16901408450704225</v>
      </c>
      <c r="W140" s="18">
        <f t="shared" si="48"/>
        <v>0.29605263157894735</v>
      </c>
      <c r="X140" s="18">
        <f t="shared" si="49"/>
        <v>0.73362445414847166</v>
      </c>
      <c r="Y140" s="18">
        <f t="shared" si="50"/>
        <v>0.48405253283302063</v>
      </c>
      <c r="Z140" s="18">
        <f t="shared" si="51"/>
        <v>0.3941018766756032</v>
      </c>
      <c r="AA140" s="47">
        <f t="shared" si="52"/>
        <v>275</v>
      </c>
      <c r="AB140" s="6">
        <f t="shared" si="53"/>
        <v>61</v>
      </c>
      <c r="AC140" s="40">
        <v>333</v>
      </c>
      <c r="AD140" s="40">
        <f t="shared" si="54"/>
        <v>0</v>
      </c>
      <c r="AE140" s="41">
        <f t="shared" si="55"/>
        <v>1</v>
      </c>
      <c r="AF140" s="4">
        <v>22</v>
      </c>
      <c r="AG140" s="4">
        <v>21</v>
      </c>
      <c r="AH140" s="87">
        <f t="shared" si="56"/>
        <v>0</v>
      </c>
      <c r="AI140" s="43">
        <f t="shared" si="57"/>
        <v>0</v>
      </c>
      <c r="AJ140" s="53">
        <f t="shared" si="58"/>
        <v>115.09999999999997</v>
      </c>
      <c r="AK140" s="53">
        <f t="shared" si="59"/>
        <v>5</v>
      </c>
      <c r="AL140" s="53">
        <f t="shared" si="60"/>
        <v>1</v>
      </c>
      <c r="AM140" s="88">
        <f t="shared" si="61"/>
        <v>400</v>
      </c>
      <c r="AN140" s="88">
        <f t="shared" si="62"/>
        <v>1200</v>
      </c>
    </row>
    <row r="141" spans="1:40" ht="15" hidden="1" x14ac:dyDescent="0.25">
      <c r="A141" s="11" t="s">
        <v>121</v>
      </c>
      <c r="B141" s="13" t="s">
        <v>135</v>
      </c>
      <c r="C141" s="1" t="str">
        <f t="shared" si="44"/>
        <v>AYDIN</v>
      </c>
      <c r="D141" s="14">
        <v>134</v>
      </c>
      <c r="E141" s="14">
        <v>543</v>
      </c>
      <c r="F141" s="14">
        <v>1198</v>
      </c>
      <c r="G141" s="14">
        <v>1875</v>
      </c>
      <c r="H141" s="15">
        <v>222</v>
      </c>
      <c r="I141" s="15">
        <v>640</v>
      </c>
      <c r="J141" s="15">
        <v>1346</v>
      </c>
      <c r="K141" s="15">
        <v>2208</v>
      </c>
      <c r="L141" s="49">
        <v>44</v>
      </c>
      <c r="M141" s="6">
        <v>404</v>
      </c>
      <c r="N141" s="16">
        <f t="shared" si="45"/>
        <v>333</v>
      </c>
      <c r="O141" s="17">
        <f t="shared" si="46"/>
        <v>0.17760000000000001</v>
      </c>
      <c r="P141" s="10">
        <v>1323</v>
      </c>
      <c r="Q141" s="10">
        <v>1679</v>
      </c>
      <c r="R141" s="10">
        <v>1347</v>
      </c>
      <c r="S141" s="10">
        <v>1798</v>
      </c>
      <c r="T141" s="10">
        <v>3026</v>
      </c>
      <c r="U141" s="10">
        <v>4349</v>
      </c>
      <c r="V141" s="18">
        <f t="shared" si="47"/>
        <v>0.16780045351473924</v>
      </c>
      <c r="W141" s="18">
        <f t="shared" si="48"/>
        <v>0.38117927337701013</v>
      </c>
      <c r="X141" s="18">
        <f t="shared" si="49"/>
        <v>0.73199703043801034</v>
      </c>
      <c r="Y141" s="18">
        <f t="shared" si="50"/>
        <v>0.53734302709847981</v>
      </c>
      <c r="Z141" s="18">
        <f t="shared" si="51"/>
        <v>0.42492527017705217</v>
      </c>
      <c r="AA141" s="47">
        <f t="shared" si="52"/>
        <v>1400</v>
      </c>
      <c r="AB141" s="6">
        <f t="shared" si="53"/>
        <v>361</v>
      </c>
      <c r="AC141" s="40">
        <v>1883</v>
      </c>
      <c r="AD141" s="40">
        <f t="shared" si="54"/>
        <v>325</v>
      </c>
      <c r="AE141" s="41">
        <f t="shared" si="55"/>
        <v>0.85280797101449279</v>
      </c>
      <c r="AF141" s="4">
        <v>72</v>
      </c>
      <c r="AG141" s="4">
        <v>106</v>
      </c>
      <c r="AH141" s="87">
        <f t="shared" si="56"/>
        <v>0.47222222222222221</v>
      </c>
      <c r="AI141" s="43">
        <f t="shared" si="57"/>
        <v>0.64150943396226412</v>
      </c>
      <c r="AJ141" s="53">
        <f t="shared" si="58"/>
        <v>492.19999999999982</v>
      </c>
      <c r="AK141" s="53">
        <f t="shared" si="59"/>
        <v>24</v>
      </c>
      <c r="AL141" s="53">
        <f t="shared" si="60"/>
        <v>4</v>
      </c>
      <c r="AM141" s="88">
        <f t="shared" si="61"/>
        <v>1920</v>
      </c>
      <c r="AN141" s="88">
        <f t="shared" si="62"/>
        <v>4800</v>
      </c>
    </row>
    <row r="142" spans="1:40" ht="15" hidden="1" x14ac:dyDescent="0.25">
      <c r="A142" s="11" t="s">
        <v>121</v>
      </c>
      <c r="B142" s="13" t="s">
        <v>136</v>
      </c>
      <c r="C142" s="1" t="str">
        <f t="shared" si="44"/>
        <v>AYDIN</v>
      </c>
      <c r="D142" s="14">
        <v>105</v>
      </c>
      <c r="E142" s="14">
        <v>567</v>
      </c>
      <c r="F142" s="14">
        <v>887</v>
      </c>
      <c r="G142" s="14">
        <v>1559</v>
      </c>
      <c r="H142" s="15">
        <v>149</v>
      </c>
      <c r="I142" s="15">
        <v>576</v>
      </c>
      <c r="J142" s="15">
        <v>1026</v>
      </c>
      <c r="K142" s="15">
        <v>1751</v>
      </c>
      <c r="L142" s="49">
        <v>83</v>
      </c>
      <c r="M142" s="6">
        <v>252</v>
      </c>
      <c r="N142" s="16">
        <f t="shared" si="45"/>
        <v>192</v>
      </c>
      <c r="O142" s="17">
        <f t="shared" si="46"/>
        <v>0.12315586914688903</v>
      </c>
      <c r="P142" s="10">
        <v>1101</v>
      </c>
      <c r="Q142" s="10">
        <v>1509</v>
      </c>
      <c r="R142" s="10">
        <v>1180</v>
      </c>
      <c r="S142" s="10">
        <v>1564</v>
      </c>
      <c r="T142" s="10">
        <v>2689</v>
      </c>
      <c r="U142" s="10">
        <v>3790</v>
      </c>
      <c r="V142" s="18">
        <f t="shared" si="47"/>
        <v>0.13533151680290645</v>
      </c>
      <c r="W142" s="18">
        <f t="shared" si="48"/>
        <v>0.38170974155069581</v>
      </c>
      <c r="X142" s="18">
        <f t="shared" si="49"/>
        <v>0.72627118644067801</v>
      </c>
      <c r="Y142" s="18">
        <f t="shared" si="50"/>
        <v>0.53291186314615102</v>
      </c>
      <c r="Z142" s="18">
        <f t="shared" si="51"/>
        <v>0.41741424802110816</v>
      </c>
      <c r="AA142" s="47">
        <f t="shared" si="52"/>
        <v>1256</v>
      </c>
      <c r="AB142" s="6">
        <f t="shared" si="53"/>
        <v>323</v>
      </c>
      <c r="AC142" s="40">
        <v>1545</v>
      </c>
      <c r="AD142" s="40">
        <f t="shared" si="54"/>
        <v>206</v>
      </c>
      <c r="AE142" s="41">
        <f t="shared" si="55"/>
        <v>0.88235294117647056</v>
      </c>
      <c r="AF142" s="4">
        <v>69</v>
      </c>
      <c r="AG142" s="4">
        <v>89</v>
      </c>
      <c r="AH142" s="87">
        <f t="shared" si="56"/>
        <v>0.28985507246376813</v>
      </c>
      <c r="AI142" s="43">
        <f t="shared" si="57"/>
        <v>0.449438202247191</v>
      </c>
      <c r="AJ142" s="53">
        <f t="shared" si="58"/>
        <v>449.29999999999995</v>
      </c>
      <c r="AK142" s="53">
        <f t="shared" si="59"/>
        <v>22</v>
      </c>
      <c r="AL142" s="53">
        <f t="shared" si="60"/>
        <v>4</v>
      </c>
      <c r="AM142" s="88">
        <f t="shared" si="61"/>
        <v>1760</v>
      </c>
      <c r="AN142" s="88">
        <f t="shared" si="62"/>
        <v>4800</v>
      </c>
    </row>
    <row r="143" spans="1:40" ht="15" hidden="1" x14ac:dyDescent="0.25">
      <c r="A143" s="11" t="s">
        <v>121</v>
      </c>
      <c r="B143" s="13" t="s">
        <v>137</v>
      </c>
      <c r="C143" s="1" t="str">
        <f t="shared" si="44"/>
        <v>AYDIN</v>
      </c>
      <c r="D143" s="14">
        <v>18</v>
      </c>
      <c r="E143" s="14">
        <v>101</v>
      </c>
      <c r="F143" s="14">
        <v>142</v>
      </c>
      <c r="G143" s="14">
        <v>261</v>
      </c>
      <c r="H143" s="15">
        <v>29</v>
      </c>
      <c r="I143" s="15">
        <v>99</v>
      </c>
      <c r="J143" s="15">
        <v>169</v>
      </c>
      <c r="K143" s="15">
        <v>297</v>
      </c>
      <c r="L143" s="49">
        <v>9</v>
      </c>
      <c r="M143" s="6">
        <v>27</v>
      </c>
      <c r="N143" s="16">
        <f t="shared" si="45"/>
        <v>36</v>
      </c>
      <c r="O143" s="17">
        <f t="shared" si="46"/>
        <v>0.13793103448275862</v>
      </c>
      <c r="P143" s="10">
        <v>169</v>
      </c>
      <c r="Q143" s="10">
        <v>223</v>
      </c>
      <c r="R143" s="10">
        <v>190</v>
      </c>
      <c r="S143" s="10">
        <v>243</v>
      </c>
      <c r="T143" s="10">
        <v>413</v>
      </c>
      <c r="U143" s="10">
        <v>582</v>
      </c>
      <c r="V143" s="18">
        <f t="shared" si="47"/>
        <v>0.17159763313609466</v>
      </c>
      <c r="W143" s="18">
        <f t="shared" si="48"/>
        <v>0.44394618834080718</v>
      </c>
      <c r="X143" s="18">
        <f t="shared" si="49"/>
        <v>0.79473684210526319</v>
      </c>
      <c r="Y143" s="18">
        <f t="shared" si="50"/>
        <v>0.60532687651331718</v>
      </c>
      <c r="Z143" s="18">
        <f t="shared" si="51"/>
        <v>0.47938144329896909</v>
      </c>
      <c r="AA143" s="47">
        <f t="shared" si="52"/>
        <v>163</v>
      </c>
      <c r="AB143" s="6">
        <f t="shared" si="53"/>
        <v>39</v>
      </c>
      <c r="AC143" s="40">
        <v>297</v>
      </c>
      <c r="AD143" s="40">
        <f t="shared" si="54"/>
        <v>0</v>
      </c>
      <c r="AE143" s="41">
        <f t="shared" si="55"/>
        <v>1</v>
      </c>
      <c r="AF143" s="4">
        <v>20</v>
      </c>
      <c r="AG143" s="4">
        <v>20</v>
      </c>
      <c r="AH143" s="87">
        <f t="shared" si="56"/>
        <v>0</v>
      </c>
      <c r="AI143" s="43">
        <f t="shared" si="57"/>
        <v>0</v>
      </c>
      <c r="AJ143" s="53">
        <f t="shared" si="58"/>
        <v>39.099999999999966</v>
      </c>
      <c r="AK143" s="53">
        <f t="shared" si="59"/>
        <v>1</v>
      </c>
      <c r="AL143" s="53">
        <f t="shared" si="60"/>
        <v>0</v>
      </c>
      <c r="AM143" s="88">
        <f t="shared" si="61"/>
        <v>80</v>
      </c>
      <c r="AN143" s="88">
        <f t="shared" si="62"/>
        <v>0</v>
      </c>
    </row>
    <row r="144" spans="1:40" ht="15" hidden="1" x14ac:dyDescent="0.25">
      <c r="A144" s="11" t="s">
        <v>121</v>
      </c>
      <c r="B144" s="13" t="s">
        <v>1105</v>
      </c>
      <c r="C144" s="1" t="str">
        <f t="shared" si="44"/>
        <v>AYDIN</v>
      </c>
      <c r="D144" s="14">
        <v>21</v>
      </c>
      <c r="E144" s="14">
        <v>46</v>
      </c>
      <c r="F144" s="14">
        <v>88</v>
      </c>
      <c r="G144" s="14">
        <v>155</v>
      </c>
      <c r="H144" s="15">
        <v>10</v>
      </c>
      <c r="I144" s="15">
        <v>64</v>
      </c>
      <c r="J144" s="15">
        <v>79</v>
      </c>
      <c r="K144" s="15">
        <v>153</v>
      </c>
      <c r="L144" s="49">
        <v>8</v>
      </c>
      <c r="M144" s="6">
        <v>18</v>
      </c>
      <c r="N144" s="16">
        <f t="shared" si="45"/>
        <v>-2</v>
      </c>
      <c r="O144" s="17">
        <f t="shared" si="46"/>
        <v>-1.2903225806451613E-2</v>
      </c>
      <c r="P144" s="10">
        <v>78</v>
      </c>
      <c r="Q144" s="10">
        <v>121</v>
      </c>
      <c r="R144" s="10">
        <v>81</v>
      </c>
      <c r="S144" s="10">
        <v>117</v>
      </c>
      <c r="T144" s="10">
        <v>202</v>
      </c>
      <c r="U144" s="10">
        <v>280</v>
      </c>
      <c r="V144" s="18">
        <f t="shared" si="47"/>
        <v>0.12820512820512819</v>
      </c>
      <c r="W144" s="18">
        <f t="shared" si="48"/>
        <v>0.52892561983471076</v>
      </c>
      <c r="X144" s="18">
        <f t="shared" si="49"/>
        <v>0.85185185185185186</v>
      </c>
      <c r="Y144" s="18">
        <f t="shared" si="50"/>
        <v>0.65841584158415845</v>
      </c>
      <c r="Z144" s="18">
        <f t="shared" si="51"/>
        <v>0.51071428571428568</v>
      </c>
      <c r="AA144" s="47">
        <f t="shared" si="52"/>
        <v>69</v>
      </c>
      <c r="AB144" s="6">
        <f t="shared" si="53"/>
        <v>12</v>
      </c>
      <c r="AC144" s="40">
        <v>153</v>
      </c>
      <c r="AD144" s="40">
        <f t="shared" si="54"/>
        <v>0</v>
      </c>
      <c r="AE144" s="41">
        <f t="shared" si="55"/>
        <v>1</v>
      </c>
      <c r="AF144" s="4">
        <v>11</v>
      </c>
      <c r="AG144" s="4">
        <v>11</v>
      </c>
      <c r="AH144" s="87">
        <f t="shared" si="56"/>
        <v>0</v>
      </c>
      <c r="AI144" s="43">
        <f t="shared" si="57"/>
        <v>0</v>
      </c>
      <c r="AJ144" s="53">
        <f t="shared" si="58"/>
        <v>8.3999999999999773</v>
      </c>
      <c r="AK144" s="53">
        <f t="shared" si="59"/>
        <v>0</v>
      </c>
      <c r="AL144" s="53">
        <f t="shared" si="60"/>
        <v>0</v>
      </c>
      <c r="AM144" s="88">
        <f t="shared" si="61"/>
        <v>0</v>
      </c>
      <c r="AN144" s="88">
        <f t="shared" si="62"/>
        <v>0</v>
      </c>
    </row>
    <row r="145" spans="1:40" ht="15" hidden="1" x14ac:dyDescent="0.25">
      <c r="A145" s="22" t="s">
        <v>138</v>
      </c>
      <c r="B145" s="23" t="s">
        <v>139</v>
      </c>
      <c r="C145" s="1" t="str">
        <f t="shared" si="44"/>
        <v>BALIKESİR</v>
      </c>
      <c r="D145" s="24">
        <v>0</v>
      </c>
      <c r="E145" s="24">
        <v>0</v>
      </c>
      <c r="F145" s="24">
        <v>0</v>
      </c>
      <c r="G145" s="24">
        <v>0</v>
      </c>
      <c r="H145" s="15">
        <v>198</v>
      </c>
      <c r="I145" s="15">
        <v>572</v>
      </c>
      <c r="J145" s="15">
        <v>1357</v>
      </c>
      <c r="K145" s="15">
        <v>2127</v>
      </c>
      <c r="L145" s="49">
        <v>20</v>
      </c>
      <c r="M145" s="6">
        <v>405</v>
      </c>
      <c r="N145" s="16">
        <v>0</v>
      </c>
      <c r="O145" s="17">
        <v>0</v>
      </c>
      <c r="P145" s="10">
        <v>1537</v>
      </c>
      <c r="Q145" s="10">
        <v>2048</v>
      </c>
      <c r="R145" s="10">
        <v>1492</v>
      </c>
      <c r="S145" s="10">
        <v>2066</v>
      </c>
      <c r="T145" s="10">
        <v>3540</v>
      </c>
      <c r="U145" s="10">
        <v>5077</v>
      </c>
      <c r="V145" s="18">
        <f t="shared" si="47"/>
        <v>0.12882238126219908</v>
      </c>
      <c r="W145" s="18">
        <f t="shared" si="48"/>
        <v>0.279296875</v>
      </c>
      <c r="X145" s="18">
        <f t="shared" si="49"/>
        <v>0.65147453083109919</v>
      </c>
      <c r="Y145" s="18">
        <f t="shared" si="50"/>
        <v>0.43615819209039547</v>
      </c>
      <c r="Z145" s="18">
        <f t="shared" si="51"/>
        <v>0.34311601339373649</v>
      </c>
      <c r="AA145" s="47">
        <f t="shared" si="52"/>
        <v>1996</v>
      </c>
      <c r="AB145" s="6">
        <f t="shared" si="53"/>
        <v>520</v>
      </c>
      <c r="AC145" s="40">
        <v>1881</v>
      </c>
      <c r="AD145" s="40">
        <f t="shared" si="54"/>
        <v>246</v>
      </c>
      <c r="AE145" s="41">
        <f t="shared" si="55"/>
        <v>0.88434414668547245</v>
      </c>
      <c r="AF145" s="4">
        <v>84</v>
      </c>
      <c r="AG145" s="4">
        <v>118</v>
      </c>
      <c r="AH145" s="87">
        <f t="shared" si="56"/>
        <v>0.40476190476190477</v>
      </c>
      <c r="AI145" s="43">
        <f t="shared" si="57"/>
        <v>0.57627118644067798</v>
      </c>
      <c r="AJ145" s="53">
        <f t="shared" si="58"/>
        <v>934</v>
      </c>
      <c r="AK145" s="53">
        <f t="shared" si="59"/>
        <v>46</v>
      </c>
      <c r="AL145" s="53">
        <f t="shared" si="60"/>
        <v>9</v>
      </c>
      <c r="AM145" s="88">
        <f t="shared" si="61"/>
        <v>3680</v>
      </c>
      <c r="AN145" s="88">
        <f t="shared" si="62"/>
        <v>10800</v>
      </c>
    </row>
    <row r="146" spans="1:40" ht="15" hidden="1" x14ac:dyDescent="0.25">
      <c r="A146" s="11" t="s">
        <v>138</v>
      </c>
      <c r="B146" s="13" t="s">
        <v>140</v>
      </c>
      <c r="C146" s="1" t="str">
        <f t="shared" si="44"/>
        <v>BALIKESİR</v>
      </c>
      <c r="D146" s="14">
        <v>22</v>
      </c>
      <c r="E146" s="14">
        <v>213</v>
      </c>
      <c r="F146" s="14">
        <v>394</v>
      </c>
      <c r="G146" s="14">
        <v>629</v>
      </c>
      <c r="H146" s="15">
        <v>73</v>
      </c>
      <c r="I146" s="15">
        <v>242</v>
      </c>
      <c r="J146" s="15">
        <v>439</v>
      </c>
      <c r="K146" s="15">
        <v>754</v>
      </c>
      <c r="L146" s="49">
        <v>27</v>
      </c>
      <c r="M146" s="6">
        <v>96</v>
      </c>
      <c r="N146" s="16">
        <f t="shared" ref="N146:N157" si="63">K146-G146</f>
        <v>125</v>
      </c>
      <c r="O146" s="17">
        <f t="shared" ref="O146:O157" si="64">(K146-G146)/G146</f>
        <v>0.1987281399046105</v>
      </c>
      <c r="P146" s="10">
        <v>532</v>
      </c>
      <c r="Q146" s="10">
        <v>689</v>
      </c>
      <c r="R146" s="10">
        <v>529</v>
      </c>
      <c r="S146" s="10">
        <v>704</v>
      </c>
      <c r="T146" s="10">
        <v>1218</v>
      </c>
      <c r="U146" s="10">
        <v>1750</v>
      </c>
      <c r="V146" s="18">
        <f t="shared" si="47"/>
        <v>0.13721804511278196</v>
      </c>
      <c r="W146" s="18">
        <f t="shared" si="48"/>
        <v>0.35123367198838895</v>
      </c>
      <c r="X146" s="18">
        <f t="shared" si="49"/>
        <v>0.69943289224952743</v>
      </c>
      <c r="Y146" s="18">
        <f t="shared" si="50"/>
        <v>0.50246305418719217</v>
      </c>
      <c r="Z146" s="18">
        <f t="shared" si="51"/>
        <v>0.3914285714285714</v>
      </c>
      <c r="AA146" s="47">
        <f t="shared" si="52"/>
        <v>606</v>
      </c>
      <c r="AB146" s="6">
        <f t="shared" si="53"/>
        <v>159</v>
      </c>
      <c r="AC146" s="40">
        <v>637</v>
      </c>
      <c r="AD146" s="40">
        <f t="shared" si="54"/>
        <v>117</v>
      </c>
      <c r="AE146" s="41">
        <f t="shared" si="55"/>
        <v>0.84482758620689657</v>
      </c>
      <c r="AF146" s="4">
        <v>28</v>
      </c>
      <c r="AG146" s="4">
        <v>40</v>
      </c>
      <c r="AH146" s="87">
        <f t="shared" si="56"/>
        <v>0.42857142857142855</v>
      </c>
      <c r="AI146" s="43">
        <f t="shared" si="57"/>
        <v>0.6</v>
      </c>
      <c r="AJ146" s="53">
        <f t="shared" si="58"/>
        <v>240.59999999999991</v>
      </c>
      <c r="AK146" s="53">
        <f t="shared" si="59"/>
        <v>12</v>
      </c>
      <c r="AL146" s="53">
        <f t="shared" si="60"/>
        <v>2</v>
      </c>
      <c r="AM146" s="88">
        <f t="shared" si="61"/>
        <v>960</v>
      </c>
      <c r="AN146" s="88">
        <f t="shared" si="62"/>
        <v>2400</v>
      </c>
    </row>
    <row r="147" spans="1:40" ht="15" hidden="1" x14ac:dyDescent="0.25">
      <c r="A147" s="11" t="s">
        <v>138</v>
      </c>
      <c r="B147" s="13" t="s">
        <v>141</v>
      </c>
      <c r="C147" s="1" t="str">
        <f t="shared" si="44"/>
        <v>BALIKESİR</v>
      </c>
      <c r="D147" s="14">
        <v>5</v>
      </c>
      <c r="E147" s="14">
        <v>25</v>
      </c>
      <c r="F147" s="14">
        <v>34</v>
      </c>
      <c r="G147" s="14">
        <v>64</v>
      </c>
      <c r="H147" s="15">
        <v>11</v>
      </c>
      <c r="I147" s="15">
        <v>48</v>
      </c>
      <c r="J147" s="15">
        <v>56</v>
      </c>
      <c r="K147" s="15">
        <v>115</v>
      </c>
      <c r="L147" s="49">
        <v>7</v>
      </c>
      <c r="M147" s="6">
        <v>7</v>
      </c>
      <c r="N147" s="16">
        <f t="shared" si="63"/>
        <v>51</v>
      </c>
      <c r="O147" s="17">
        <f t="shared" si="64"/>
        <v>0.796875</v>
      </c>
      <c r="P147" s="10">
        <v>71</v>
      </c>
      <c r="Q147" s="10">
        <v>105</v>
      </c>
      <c r="R147" s="10">
        <v>80</v>
      </c>
      <c r="S147" s="10">
        <v>110</v>
      </c>
      <c r="T147" s="10">
        <v>185</v>
      </c>
      <c r="U147" s="10">
        <v>256</v>
      </c>
      <c r="V147" s="18">
        <f t="shared" si="47"/>
        <v>0.15492957746478872</v>
      </c>
      <c r="W147" s="18">
        <f t="shared" si="48"/>
        <v>0.45714285714285713</v>
      </c>
      <c r="X147" s="18">
        <f t="shared" si="49"/>
        <v>0.7</v>
      </c>
      <c r="Y147" s="18">
        <f t="shared" si="50"/>
        <v>0.56216216216216219</v>
      </c>
      <c r="Z147" s="18">
        <f t="shared" si="51"/>
        <v>0.44921875</v>
      </c>
      <c r="AA147" s="47">
        <f t="shared" si="52"/>
        <v>81</v>
      </c>
      <c r="AB147" s="6">
        <f t="shared" si="53"/>
        <v>24</v>
      </c>
      <c r="AC147" s="40">
        <v>115</v>
      </c>
      <c r="AD147" s="40">
        <f t="shared" si="54"/>
        <v>0</v>
      </c>
      <c r="AE147" s="41">
        <f t="shared" si="55"/>
        <v>1</v>
      </c>
      <c r="AF147" s="4">
        <v>7</v>
      </c>
      <c r="AG147" s="4">
        <v>10</v>
      </c>
      <c r="AH147" s="87">
        <f t="shared" si="56"/>
        <v>0.42857142857142855</v>
      </c>
      <c r="AI147" s="43">
        <f t="shared" si="57"/>
        <v>0.6</v>
      </c>
      <c r="AJ147" s="53">
        <f t="shared" si="58"/>
        <v>25.5</v>
      </c>
      <c r="AK147" s="53">
        <f t="shared" si="59"/>
        <v>1</v>
      </c>
      <c r="AL147" s="53">
        <f t="shared" si="60"/>
        <v>0</v>
      </c>
      <c r="AM147" s="88">
        <f t="shared" si="61"/>
        <v>80</v>
      </c>
      <c r="AN147" s="88">
        <f t="shared" si="62"/>
        <v>0</v>
      </c>
    </row>
    <row r="148" spans="1:40" ht="15" hidden="1" x14ac:dyDescent="0.25">
      <c r="A148" s="11" t="s">
        <v>138</v>
      </c>
      <c r="B148" s="13" t="s">
        <v>142</v>
      </c>
      <c r="C148" s="1" t="str">
        <f t="shared" si="44"/>
        <v>BALIKESİR</v>
      </c>
      <c r="D148" s="14">
        <v>89</v>
      </c>
      <c r="E148" s="14">
        <v>403</v>
      </c>
      <c r="F148" s="14">
        <v>828</v>
      </c>
      <c r="G148" s="14">
        <v>1320</v>
      </c>
      <c r="H148" s="15">
        <v>195</v>
      </c>
      <c r="I148" s="15">
        <v>471</v>
      </c>
      <c r="J148" s="15">
        <v>966</v>
      </c>
      <c r="K148" s="15">
        <v>1632</v>
      </c>
      <c r="L148" s="49">
        <v>19</v>
      </c>
      <c r="M148" s="6">
        <v>271</v>
      </c>
      <c r="N148" s="16">
        <f t="shared" si="63"/>
        <v>312</v>
      </c>
      <c r="O148" s="17">
        <f t="shared" si="64"/>
        <v>0.23636363636363636</v>
      </c>
      <c r="P148" s="10">
        <v>1288</v>
      </c>
      <c r="Q148" s="10">
        <v>1544</v>
      </c>
      <c r="R148" s="10">
        <v>1151</v>
      </c>
      <c r="S148" s="10">
        <v>1523</v>
      </c>
      <c r="T148" s="10">
        <v>2695</v>
      </c>
      <c r="U148" s="10">
        <v>3983</v>
      </c>
      <c r="V148" s="18">
        <f t="shared" si="47"/>
        <v>0.1513975155279503</v>
      </c>
      <c r="W148" s="18">
        <f t="shared" si="48"/>
        <v>0.30505181347150256</v>
      </c>
      <c r="X148" s="18">
        <f t="shared" si="49"/>
        <v>0.62033014769765427</v>
      </c>
      <c r="Y148" s="18">
        <f t="shared" si="50"/>
        <v>0.43970315398886828</v>
      </c>
      <c r="Z148" s="18">
        <f t="shared" si="51"/>
        <v>0.34647250815967862</v>
      </c>
      <c r="AA148" s="47">
        <f t="shared" si="52"/>
        <v>1510</v>
      </c>
      <c r="AB148" s="6">
        <f t="shared" si="53"/>
        <v>437</v>
      </c>
      <c r="AC148" s="40">
        <v>1246</v>
      </c>
      <c r="AD148" s="40">
        <f t="shared" si="54"/>
        <v>386</v>
      </c>
      <c r="AE148" s="41">
        <f t="shared" si="55"/>
        <v>0.7634803921568627</v>
      </c>
      <c r="AF148" s="4">
        <v>52</v>
      </c>
      <c r="AG148" s="4">
        <v>69</v>
      </c>
      <c r="AH148" s="87">
        <f t="shared" si="56"/>
        <v>0.32692307692307693</v>
      </c>
      <c r="AI148" s="43">
        <f t="shared" si="57"/>
        <v>0.49275362318840582</v>
      </c>
      <c r="AJ148" s="53">
        <f t="shared" si="58"/>
        <v>701.49999999999977</v>
      </c>
      <c r="AK148" s="53">
        <f t="shared" si="59"/>
        <v>35</v>
      </c>
      <c r="AL148" s="53">
        <f t="shared" si="60"/>
        <v>7</v>
      </c>
      <c r="AM148" s="88">
        <f t="shared" si="61"/>
        <v>2800</v>
      </c>
      <c r="AN148" s="88">
        <f t="shared" si="62"/>
        <v>8400</v>
      </c>
    </row>
    <row r="149" spans="1:40" ht="15" hidden="1" x14ac:dyDescent="0.25">
      <c r="A149" s="11" t="s">
        <v>138</v>
      </c>
      <c r="B149" s="13" t="s">
        <v>143</v>
      </c>
      <c r="C149" s="1" t="str">
        <f t="shared" si="44"/>
        <v>BALIKESİR</v>
      </c>
      <c r="D149" s="14">
        <v>40</v>
      </c>
      <c r="E149" s="14">
        <v>190</v>
      </c>
      <c r="F149" s="14">
        <v>289</v>
      </c>
      <c r="G149" s="14">
        <v>519</v>
      </c>
      <c r="H149" s="15">
        <v>45</v>
      </c>
      <c r="I149" s="15">
        <v>166</v>
      </c>
      <c r="J149" s="15">
        <v>315</v>
      </c>
      <c r="K149" s="15">
        <v>526</v>
      </c>
      <c r="L149" s="49">
        <v>30</v>
      </c>
      <c r="M149" s="6">
        <v>74</v>
      </c>
      <c r="N149" s="16">
        <f t="shared" si="63"/>
        <v>7</v>
      </c>
      <c r="O149" s="17">
        <f t="shared" si="64"/>
        <v>1.348747591522158E-2</v>
      </c>
      <c r="P149" s="10">
        <v>401</v>
      </c>
      <c r="Q149" s="10">
        <v>469</v>
      </c>
      <c r="R149" s="10">
        <v>366</v>
      </c>
      <c r="S149" s="10">
        <v>497</v>
      </c>
      <c r="T149" s="10">
        <v>835</v>
      </c>
      <c r="U149" s="10">
        <v>1236</v>
      </c>
      <c r="V149" s="18">
        <f t="shared" si="47"/>
        <v>0.11221945137157108</v>
      </c>
      <c r="W149" s="18">
        <f t="shared" si="48"/>
        <v>0.35394456289978676</v>
      </c>
      <c r="X149" s="18">
        <f t="shared" si="49"/>
        <v>0.7404371584699454</v>
      </c>
      <c r="Y149" s="18">
        <f t="shared" si="50"/>
        <v>0.5233532934131736</v>
      </c>
      <c r="Z149" s="18">
        <f t="shared" si="51"/>
        <v>0.38996763754045305</v>
      </c>
      <c r="AA149" s="47">
        <f t="shared" si="52"/>
        <v>398</v>
      </c>
      <c r="AB149" s="6">
        <f t="shared" si="53"/>
        <v>95</v>
      </c>
      <c r="AC149" s="40">
        <v>526</v>
      </c>
      <c r="AD149" s="40">
        <f t="shared" si="54"/>
        <v>0</v>
      </c>
      <c r="AE149" s="41">
        <f t="shared" si="55"/>
        <v>1</v>
      </c>
      <c r="AF149" s="4">
        <v>35</v>
      </c>
      <c r="AG149" s="4">
        <v>37</v>
      </c>
      <c r="AH149" s="87">
        <f t="shared" si="56"/>
        <v>5.7142857142857141E-2</v>
      </c>
      <c r="AI149" s="43">
        <f t="shared" si="57"/>
        <v>0.10810810810810811</v>
      </c>
      <c r="AJ149" s="53">
        <f t="shared" si="58"/>
        <v>147.5</v>
      </c>
      <c r="AK149" s="53">
        <f t="shared" si="59"/>
        <v>7</v>
      </c>
      <c r="AL149" s="53">
        <f t="shared" si="60"/>
        <v>1</v>
      </c>
      <c r="AM149" s="88">
        <f t="shared" si="61"/>
        <v>560</v>
      </c>
      <c r="AN149" s="88">
        <f t="shared" si="62"/>
        <v>1200</v>
      </c>
    </row>
    <row r="150" spans="1:40" ht="15" hidden="1" x14ac:dyDescent="0.25">
      <c r="A150" s="11" t="s">
        <v>138</v>
      </c>
      <c r="B150" s="13" t="s">
        <v>144</v>
      </c>
      <c r="C150" s="1" t="str">
        <f t="shared" si="44"/>
        <v>BALIKESİR</v>
      </c>
      <c r="D150" s="14">
        <v>42</v>
      </c>
      <c r="E150" s="14">
        <v>196</v>
      </c>
      <c r="F150" s="14">
        <v>380</v>
      </c>
      <c r="G150" s="14">
        <v>618</v>
      </c>
      <c r="H150" s="15">
        <v>80</v>
      </c>
      <c r="I150" s="15">
        <v>247</v>
      </c>
      <c r="J150" s="15">
        <v>464</v>
      </c>
      <c r="K150" s="15">
        <v>791</v>
      </c>
      <c r="L150" s="49">
        <v>11</v>
      </c>
      <c r="M150" s="6">
        <v>88</v>
      </c>
      <c r="N150" s="16">
        <f t="shared" si="63"/>
        <v>173</v>
      </c>
      <c r="O150" s="17">
        <f t="shared" si="64"/>
        <v>0.27993527508090615</v>
      </c>
      <c r="P150" s="10">
        <v>463</v>
      </c>
      <c r="Q150" s="10">
        <v>593</v>
      </c>
      <c r="R150" s="10">
        <v>438</v>
      </c>
      <c r="S150" s="10">
        <v>567</v>
      </c>
      <c r="T150" s="10">
        <v>1031</v>
      </c>
      <c r="U150" s="10">
        <v>1494</v>
      </c>
      <c r="V150" s="18">
        <f t="shared" si="47"/>
        <v>0.17278617710583152</v>
      </c>
      <c r="W150" s="18">
        <f t="shared" si="48"/>
        <v>0.41652613827993257</v>
      </c>
      <c r="X150" s="18">
        <f t="shared" si="49"/>
        <v>0.88356164383561642</v>
      </c>
      <c r="Y150" s="18">
        <f t="shared" si="50"/>
        <v>0.61493695441319107</v>
      </c>
      <c r="Z150" s="18">
        <f t="shared" si="51"/>
        <v>0.47791164658634538</v>
      </c>
      <c r="AA150" s="47">
        <f t="shared" si="52"/>
        <v>397</v>
      </c>
      <c r="AB150" s="6">
        <f t="shared" si="53"/>
        <v>51</v>
      </c>
      <c r="AC150" s="40">
        <v>661</v>
      </c>
      <c r="AD150" s="40">
        <f t="shared" si="54"/>
        <v>130</v>
      </c>
      <c r="AE150" s="41">
        <f t="shared" si="55"/>
        <v>0.83565107458912768</v>
      </c>
      <c r="AF150" s="4">
        <v>25</v>
      </c>
      <c r="AG150" s="4">
        <v>41</v>
      </c>
      <c r="AH150" s="87">
        <f t="shared" si="56"/>
        <v>0.64</v>
      </c>
      <c r="AI150" s="43">
        <f t="shared" si="57"/>
        <v>0.78048780487804881</v>
      </c>
      <c r="AJ150" s="53">
        <f t="shared" si="58"/>
        <v>87.699999999999932</v>
      </c>
      <c r="AK150" s="53">
        <f t="shared" si="59"/>
        <v>4</v>
      </c>
      <c r="AL150" s="53">
        <f t="shared" si="60"/>
        <v>0</v>
      </c>
      <c r="AM150" s="88">
        <f t="shared" si="61"/>
        <v>320</v>
      </c>
      <c r="AN150" s="88">
        <f t="shared" si="62"/>
        <v>0</v>
      </c>
    </row>
    <row r="151" spans="1:40" ht="15" hidden="1" x14ac:dyDescent="0.25">
      <c r="A151" s="11" t="s">
        <v>138</v>
      </c>
      <c r="B151" s="13" t="s">
        <v>145</v>
      </c>
      <c r="C151" s="1" t="str">
        <f t="shared" si="44"/>
        <v>BALIKESİR</v>
      </c>
      <c r="D151" s="14">
        <v>9</v>
      </c>
      <c r="E151" s="14">
        <v>71</v>
      </c>
      <c r="F151" s="14">
        <v>188</v>
      </c>
      <c r="G151" s="14">
        <v>268</v>
      </c>
      <c r="H151" s="15">
        <v>36</v>
      </c>
      <c r="I151" s="15">
        <v>102</v>
      </c>
      <c r="J151" s="15">
        <v>173</v>
      </c>
      <c r="K151" s="15">
        <v>311</v>
      </c>
      <c r="L151" s="49">
        <v>15</v>
      </c>
      <c r="M151" s="6">
        <v>45</v>
      </c>
      <c r="N151" s="16">
        <f t="shared" si="63"/>
        <v>43</v>
      </c>
      <c r="O151" s="17">
        <f t="shared" si="64"/>
        <v>0.16044776119402984</v>
      </c>
      <c r="P151" s="10">
        <v>326</v>
      </c>
      <c r="Q151" s="10">
        <v>406</v>
      </c>
      <c r="R151" s="10">
        <v>300</v>
      </c>
      <c r="S151" s="10">
        <v>422</v>
      </c>
      <c r="T151" s="10">
        <v>706</v>
      </c>
      <c r="U151" s="10">
        <v>1032</v>
      </c>
      <c r="V151" s="18">
        <f t="shared" si="47"/>
        <v>0.11042944785276074</v>
      </c>
      <c r="W151" s="18">
        <f t="shared" si="48"/>
        <v>0.25123152709359609</v>
      </c>
      <c r="X151" s="18">
        <f t="shared" si="49"/>
        <v>0.47666666666666668</v>
      </c>
      <c r="Y151" s="18">
        <f t="shared" si="50"/>
        <v>0.34702549575070823</v>
      </c>
      <c r="Z151" s="18">
        <f t="shared" si="51"/>
        <v>0.27228682170542634</v>
      </c>
      <c r="AA151" s="47">
        <f t="shared" si="52"/>
        <v>461</v>
      </c>
      <c r="AB151" s="6">
        <f t="shared" si="53"/>
        <v>157</v>
      </c>
      <c r="AC151" s="40">
        <v>311</v>
      </c>
      <c r="AD151" s="40">
        <f t="shared" si="54"/>
        <v>0</v>
      </c>
      <c r="AE151" s="41">
        <f t="shared" si="55"/>
        <v>1</v>
      </c>
      <c r="AF151" s="4">
        <v>20</v>
      </c>
      <c r="AG151" s="4">
        <v>25</v>
      </c>
      <c r="AH151" s="87">
        <f t="shared" si="56"/>
        <v>0.25</v>
      </c>
      <c r="AI151" s="43">
        <f t="shared" si="57"/>
        <v>0.4</v>
      </c>
      <c r="AJ151" s="53">
        <f t="shared" si="58"/>
        <v>249.2</v>
      </c>
      <c r="AK151" s="53">
        <f t="shared" si="59"/>
        <v>12</v>
      </c>
      <c r="AL151" s="53">
        <f t="shared" si="60"/>
        <v>2</v>
      </c>
      <c r="AM151" s="88">
        <f t="shared" si="61"/>
        <v>960</v>
      </c>
      <c r="AN151" s="88">
        <f t="shared" si="62"/>
        <v>2400</v>
      </c>
    </row>
    <row r="152" spans="1:40" ht="15" hidden="1" x14ac:dyDescent="0.25">
      <c r="A152" s="11" t="s">
        <v>138</v>
      </c>
      <c r="B152" s="13" t="s">
        <v>1026</v>
      </c>
      <c r="C152" s="1" t="str">
        <f t="shared" si="44"/>
        <v>BALIKESİR</v>
      </c>
      <c r="D152" s="14">
        <v>131</v>
      </c>
      <c r="E152" s="14">
        <v>475</v>
      </c>
      <c r="F152" s="14">
        <v>847</v>
      </c>
      <c r="G152" s="14">
        <v>1453</v>
      </c>
      <c r="H152" s="15">
        <v>196</v>
      </c>
      <c r="I152" s="15">
        <v>653</v>
      </c>
      <c r="J152" s="15">
        <v>1041</v>
      </c>
      <c r="K152" s="15">
        <v>1890</v>
      </c>
      <c r="L152" s="49">
        <v>63</v>
      </c>
      <c r="M152" s="6">
        <v>239</v>
      </c>
      <c r="N152" s="16">
        <f t="shared" si="63"/>
        <v>437</v>
      </c>
      <c r="O152" s="17">
        <f t="shared" si="64"/>
        <v>0.3007570543702684</v>
      </c>
      <c r="P152" s="10">
        <v>1208</v>
      </c>
      <c r="Q152" s="10">
        <v>1556</v>
      </c>
      <c r="R152" s="10">
        <v>1186</v>
      </c>
      <c r="S152" s="10">
        <v>1585</v>
      </c>
      <c r="T152" s="10">
        <v>2742</v>
      </c>
      <c r="U152" s="10">
        <v>3950</v>
      </c>
      <c r="V152" s="18">
        <f t="shared" si="47"/>
        <v>0.16225165562913907</v>
      </c>
      <c r="W152" s="18">
        <f t="shared" si="48"/>
        <v>0.41966580976863754</v>
      </c>
      <c r="X152" s="18">
        <f t="shared" si="49"/>
        <v>0.72934232715008429</v>
      </c>
      <c r="Y152" s="18">
        <f t="shared" si="50"/>
        <v>0.55361050328227568</v>
      </c>
      <c r="Z152" s="18">
        <f t="shared" si="51"/>
        <v>0.4339240506329114</v>
      </c>
      <c r="AA152" s="47">
        <f t="shared" si="52"/>
        <v>1224</v>
      </c>
      <c r="AB152" s="6">
        <f t="shared" si="53"/>
        <v>321</v>
      </c>
      <c r="AC152" s="40">
        <v>1607</v>
      </c>
      <c r="AD152" s="40">
        <f t="shared" si="54"/>
        <v>283</v>
      </c>
      <c r="AE152" s="41">
        <f t="shared" si="55"/>
        <v>0.85026455026455028</v>
      </c>
      <c r="AF152" s="4">
        <v>56</v>
      </c>
      <c r="AG152" s="4">
        <v>88</v>
      </c>
      <c r="AH152" s="87">
        <f t="shared" si="56"/>
        <v>0.5714285714285714</v>
      </c>
      <c r="AI152" s="43">
        <f t="shared" si="57"/>
        <v>0.72727272727272729</v>
      </c>
      <c r="AJ152" s="53">
        <f t="shared" si="58"/>
        <v>401.39999999999986</v>
      </c>
      <c r="AK152" s="53">
        <f t="shared" si="59"/>
        <v>20</v>
      </c>
      <c r="AL152" s="53">
        <f t="shared" si="60"/>
        <v>4</v>
      </c>
      <c r="AM152" s="88">
        <f t="shared" si="61"/>
        <v>1600</v>
      </c>
      <c r="AN152" s="88">
        <f t="shared" si="62"/>
        <v>4800</v>
      </c>
    </row>
    <row r="153" spans="1:40" ht="15" hidden="1" x14ac:dyDescent="0.25">
      <c r="A153" s="11" t="s">
        <v>138</v>
      </c>
      <c r="B153" s="13" t="s">
        <v>146</v>
      </c>
      <c r="C153" s="1" t="str">
        <f t="shared" si="44"/>
        <v>BALIKESİR</v>
      </c>
      <c r="D153" s="14">
        <v>50</v>
      </c>
      <c r="E153" s="14">
        <v>100</v>
      </c>
      <c r="F153" s="14">
        <v>188</v>
      </c>
      <c r="G153" s="14">
        <v>338</v>
      </c>
      <c r="H153" s="15">
        <v>52</v>
      </c>
      <c r="I153" s="15">
        <v>120</v>
      </c>
      <c r="J153" s="15">
        <v>204</v>
      </c>
      <c r="K153" s="15">
        <v>376</v>
      </c>
      <c r="L153" s="49">
        <v>9</v>
      </c>
      <c r="M153" s="6">
        <v>68</v>
      </c>
      <c r="N153" s="16">
        <f t="shared" si="63"/>
        <v>38</v>
      </c>
      <c r="O153" s="17">
        <f t="shared" si="64"/>
        <v>0.11242603550295859</v>
      </c>
      <c r="P153" s="10">
        <v>253</v>
      </c>
      <c r="Q153" s="10">
        <v>322</v>
      </c>
      <c r="R153" s="10">
        <v>204</v>
      </c>
      <c r="S153" s="10">
        <v>283</v>
      </c>
      <c r="T153" s="10">
        <v>526</v>
      </c>
      <c r="U153" s="10">
        <v>779</v>
      </c>
      <c r="V153" s="18">
        <f t="shared" si="47"/>
        <v>0.20553359683794467</v>
      </c>
      <c r="W153" s="18">
        <f t="shared" si="48"/>
        <v>0.37267080745341613</v>
      </c>
      <c r="X153" s="18">
        <f t="shared" si="49"/>
        <v>0.71078431372549022</v>
      </c>
      <c r="Y153" s="18">
        <f t="shared" si="50"/>
        <v>0.50380228136882133</v>
      </c>
      <c r="Z153" s="18">
        <f t="shared" si="51"/>
        <v>0.40693196405648269</v>
      </c>
      <c r="AA153" s="47">
        <f t="shared" si="52"/>
        <v>261</v>
      </c>
      <c r="AB153" s="6">
        <f t="shared" si="53"/>
        <v>59</v>
      </c>
      <c r="AC153" s="40">
        <v>336</v>
      </c>
      <c r="AD153" s="40">
        <f t="shared" si="54"/>
        <v>40</v>
      </c>
      <c r="AE153" s="41">
        <f t="shared" si="55"/>
        <v>0.8936170212765957</v>
      </c>
      <c r="AF153" s="4">
        <v>15</v>
      </c>
      <c r="AG153" s="4">
        <v>20</v>
      </c>
      <c r="AH153" s="87">
        <f t="shared" si="56"/>
        <v>0.33333333333333331</v>
      </c>
      <c r="AI153" s="43">
        <f t="shared" si="57"/>
        <v>0.5</v>
      </c>
      <c r="AJ153" s="53">
        <f t="shared" si="58"/>
        <v>103.19999999999999</v>
      </c>
      <c r="AK153" s="53">
        <f t="shared" si="59"/>
        <v>5</v>
      </c>
      <c r="AL153" s="53">
        <f t="shared" si="60"/>
        <v>1</v>
      </c>
      <c r="AM153" s="88">
        <f t="shared" si="61"/>
        <v>400</v>
      </c>
      <c r="AN153" s="88">
        <f t="shared" si="62"/>
        <v>1200</v>
      </c>
    </row>
    <row r="154" spans="1:40" ht="15" hidden="1" x14ac:dyDescent="0.25">
      <c r="A154" s="11" t="s">
        <v>138</v>
      </c>
      <c r="B154" s="13" t="s">
        <v>147</v>
      </c>
      <c r="C154" s="1" t="str">
        <f t="shared" si="44"/>
        <v>BALIKESİR</v>
      </c>
      <c r="D154" s="14">
        <v>10</v>
      </c>
      <c r="E154" s="14">
        <v>53</v>
      </c>
      <c r="F154" s="14">
        <v>92</v>
      </c>
      <c r="G154" s="14">
        <v>155</v>
      </c>
      <c r="H154" s="15">
        <v>22</v>
      </c>
      <c r="I154" s="15">
        <v>59</v>
      </c>
      <c r="J154" s="15">
        <v>87</v>
      </c>
      <c r="K154" s="15">
        <v>168</v>
      </c>
      <c r="L154" s="49">
        <v>16</v>
      </c>
      <c r="M154" s="6">
        <v>18</v>
      </c>
      <c r="N154" s="16">
        <f t="shared" si="63"/>
        <v>13</v>
      </c>
      <c r="O154" s="17">
        <f t="shared" si="64"/>
        <v>8.387096774193549E-2</v>
      </c>
      <c r="P154" s="10">
        <v>113</v>
      </c>
      <c r="Q154" s="10">
        <v>161</v>
      </c>
      <c r="R154" s="10">
        <v>120</v>
      </c>
      <c r="S154" s="10">
        <v>160</v>
      </c>
      <c r="T154" s="10">
        <v>281</v>
      </c>
      <c r="U154" s="10">
        <v>394</v>
      </c>
      <c r="V154" s="18">
        <f t="shared" si="47"/>
        <v>0.19469026548672566</v>
      </c>
      <c r="W154" s="18">
        <f t="shared" si="48"/>
        <v>0.36645962732919257</v>
      </c>
      <c r="X154" s="18">
        <f t="shared" si="49"/>
        <v>0.70833333333333337</v>
      </c>
      <c r="Y154" s="18">
        <f t="shared" si="50"/>
        <v>0.51245551601423489</v>
      </c>
      <c r="Z154" s="18">
        <f t="shared" si="51"/>
        <v>0.42131979695431471</v>
      </c>
      <c r="AA154" s="47">
        <f t="shared" si="52"/>
        <v>137</v>
      </c>
      <c r="AB154" s="6">
        <f t="shared" si="53"/>
        <v>35</v>
      </c>
      <c r="AC154" s="40">
        <v>168</v>
      </c>
      <c r="AD154" s="40">
        <f t="shared" si="54"/>
        <v>0</v>
      </c>
      <c r="AE154" s="41">
        <f t="shared" si="55"/>
        <v>1</v>
      </c>
      <c r="AF154" s="4">
        <v>5</v>
      </c>
      <c r="AG154" s="4">
        <v>10</v>
      </c>
      <c r="AH154" s="87">
        <f t="shared" si="56"/>
        <v>1</v>
      </c>
      <c r="AI154" s="43">
        <f t="shared" si="57"/>
        <v>1</v>
      </c>
      <c r="AJ154" s="53">
        <f t="shared" si="58"/>
        <v>52.699999999999989</v>
      </c>
      <c r="AK154" s="53">
        <f t="shared" si="59"/>
        <v>2</v>
      </c>
      <c r="AL154" s="53">
        <f t="shared" si="60"/>
        <v>0</v>
      </c>
      <c r="AM154" s="88">
        <f t="shared" si="61"/>
        <v>160</v>
      </c>
      <c r="AN154" s="88">
        <f t="shared" si="62"/>
        <v>0</v>
      </c>
    </row>
    <row r="155" spans="1:40" ht="15" hidden="1" x14ac:dyDescent="0.25">
      <c r="A155" s="11" t="s">
        <v>138</v>
      </c>
      <c r="B155" s="13" t="s">
        <v>1032</v>
      </c>
      <c r="C155" s="1" t="str">
        <f t="shared" si="44"/>
        <v>BALIKESİR</v>
      </c>
      <c r="D155" s="14">
        <v>56</v>
      </c>
      <c r="E155" s="14">
        <v>219</v>
      </c>
      <c r="F155" s="14">
        <v>419</v>
      </c>
      <c r="G155" s="14">
        <v>694</v>
      </c>
      <c r="H155" s="15">
        <v>61</v>
      </c>
      <c r="I155" s="15">
        <v>194</v>
      </c>
      <c r="J155" s="15">
        <v>470</v>
      </c>
      <c r="K155" s="15">
        <v>725</v>
      </c>
      <c r="L155" s="49">
        <v>7</v>
      </c>
      <c r="M155" s="6">
        <v>128</v>
      </c>
      <c r="N155" s="16">
        <f t="shared" si="63"/>
        <v>31</v>
      </c>
      <c r="O155" s="17">
        <f t="shared" si="64"/>
        <v>4.4668587896253602E-2</v>
      </c>
      <c r="P155" s="10">
        <v>642</v>
      </c>
      <c r="Q155" s="10">
        <v>787</v>
      </c>
      <c r="R155" s="10">
        <v>540</v>
      </c>
      <c r="S155" s="10">
        <v>749</v>
      </c>
      <c r="T155" s="10">
        <v>1327</v>
      </c>
      <c r="U155" s="10">
        <v>1969</v>
      </c>
      <c r="V155" s="18">
        <f t="shared" si="47"/>
        <v>9.5015576323987536E-2</v>
      </c>
      <c r="W155" s="18">
        <f t="shared" si="48"/>
        <v>0.24650571791613723</v>
      </c>
      <c r="X155" s="18">
        <f t="shared" si="49"/>
        <v>0.64629629629629626</v>
      </c>
      <c r="Y155" s="18">
        <f t="shared" si="50"/>
        <v>0.40919366993217782</v>
      </c>
      <c r="Z155" s="18">
        <f t="shared" si="51"/>
        <v>0.30675469781615033</v>
      </c>
      <c r="AA155" s="47">
        <f t="shared" si="52"/>
        <v>784</v>
      </c>
      <c r="AB155" s="6">
        <f t="shared" si="53"/>
        <v>191</v>
      </c>
      <c r="AC155" s="40">
        <v>695</v>
      </c>
      <c r="AD155" s="40">
        <f t="shared" si="54"/>
        <v>30</v>
      </c>
      <c r="AE155" s="41">
        <f t="shared" si="55"/>
        <v>0.95862068965517244</v>
      </c>
      <c r="AF155" s="4">
        <v>27</v>
      </c>
      <c r="AG155" s="4">
        <v>40</v>
      </c>
      <c r="AH155" s="87">
        <f t="shared" si="56"/>
        <v>0.48148148148148145</v>
      </c>
      <c r="AI155" s="43">
        <f t="shared" si="57"/>
        <v>0.65</v>
      </c>
      <c r="AJ155" s="53">
        <f t="shared" si="58"/>
        <v>385.9</v>
      </c>
      <c r="AK155" s="53">
        <f t="shared" si="59"/>
        <v>19</v>
      </c>
      <c r="AL155" s="53">
        <f t="shared" si="60"/>
        <v>3</v>
      </c>
      <c r="AM155" s="88">
        <f t="shared" si="61"/>
        <v>1520</v>
      </c>
      <c r="AN155" s="88">
        <f t="shared" si="62"/>
        <v>3600</v>
      </c>
    </row>
    <row r="156" spans="1:40" ht="15" hidden="1" x14ac:dyDescent="0.25">
      <c r="A156" s="11" t="s">
        <v>138</v>
      </c>
      <c r="B156" s="13" t="s">
        <v>148</v>
      </c>
      <c r="C156" s="1" t="str">
        <f t="shared" si="44"/>
        <v>BALIKESİR</v>
      </c>
      <c r="D156" s="14">
        <v>9</v>
      </c>
      <c r="E156" s="14">
        <v>87</v>
      </c>
      <c r="F156" s="14">
        <v>162</v>
      </c>
      <c r="G156" s="14">
        <v>258</v>
      </c>
      <c r="H156" s="15">
        <v>22</v>
      </c>
      <c r="I156" s="15">
        <v>105</v>
      </c>
      <c r="J156" s="15">
        <v>184</v>
      </c>
      <c r="K156" s="15">
        <v>311</v>
      </c>
      <c r="L156" s="49">
        <v>19</v>
      </c>
      <c r="M156" s="6">
        <v>30</v>
      </c>
      <c r="N156" s="16">
        <f t="shared" si="63"/>
        <v>53</v>
      </c>
      <c r="O156" s="17">
        <f t="shared" si="64"/>
        <v>0.20542635658914729</v>
      </c>
      <c r="P156" s="10">
        <v>296</v>
      </c>
      <c r="Q156" s="10">
        <v>380</v>
      </c>
      <c r="R156" s="10">
        <v>263</v>
      </c>
      <c r="S156" s="10">
        <v>350</v>
      </c>
      <c r="T156" s="10">
        <v>643</v>
      </c>
      <c r="U156" s="10">
        <v>939</v>
      </c>
      <c r="V156" s="18">
        <f t="shared" si="47"/>
        <v>7.4324324324324328E-2</v>
      </c>
      <c r="W156" s="18">
        <f t="shared" si="48"/>
        <v>0.27631578947368424</v>
      </c>
      <c r="X156" s="18">
        <f t="shared" si="49"/>
        <v>0.65779467680608361</v>
      </c>
      <c r="Y156" s="18">
        <f t="shared" si="50"/>
        <v>0.43234836702954899</v>
      </c>
      <c r="Z156" s="18">
        <f t="shared" si="51"/>
        <v>0.31948881789137379</v>
      </c>
      <c r="AA156" s="47">
        <f t="shared" si="52"/>
        <v>365</v>
      </c>
      <c r="AB156" s="6">
        <f t="shared" si="53"/>
        <v>90</v>
      </c>
      <c r="AC156" s="40">
        <v>311</v>
      </c>
      <c r="AD156" s="40">
        <f t="shared" si="54"/>
        <v>0</v>
      </c>
      <c r="AE156" s="41">
        <f t="shared" si="55"/>
        <v>1</v>
      </c>
      <c r="AF156" s="4">
        <v>21</v>
      </c>
      <c r="AG156" s="4">
        <v>21</v>
      </c>
      <c r="AH156" s="87">
        <f t="shared" si="56"/>
        <v>0</v>
      </c>
      <c r="AI156" s="43">
        <f t="shared" si="57"/>
        <v>0</v>
      </c>
      <c r="AJ156" s="53">
        <f t="shared" si="58"/>
        <v>172.09999999999997</v>
      </c>
      <c r="AK156" s="53">
        <f t="shared" si="59"/>
        <v>8</v>
      </c>
      <c r="AL156" s="53">
        <f t="shared" si="60"/>
        <v>1</v>
      </c>
      <c r="AM156" s="88">
        <f t="shared" si="61"/>
        <v>640</v>
      </c>
      <c r="AN156" s="88">
        <f t="shared" si="62"/>
        <v>1200</v>
      </c>
    </row>
    <row r="157" spans="1:40" ht="15" hidden="1" x14ac:dyDescent="0.25">
      <c r="A157" s="11" t="s">
        <v>138</v>
      </c>
      <c r="B157" s="13" t="s">
        <v>149</v>
      </c>
      <c r="C157" s="1" t="str">
        <f t="shared" si="44"/>
        <v>BALIKESİR</v>
      </c>
      <c r="D157" s="14">
        <v>8</v>
      </c>
      <c r="E157" s="14">
        <v>114</v>
      </c>
      <c r="F157" s="14">
        <v>191</v>
      </c>
      <c r="G157" s="14">
        <v>313</v>
      </c>
      <c r="H157" s="15">
        <v>27</v>
      </c>
      <c r="I157" s="15">
        <v>74</v>
      </c>
      <c r="J157" s="15">
        <v>224</v>
      </c>
      <c r="K157" s="15">
        <v>325</v>
      </c>
      <c r="L157" s="49">
        <v>22</v>
      </c>
      <c r="M157" s="6">
        <v>72</v>
      </c>
      <c r="N157" s="16">
        <f t="shared" si="63"/>
        <v>12</v>
      </c>
      <c r="O157" s="17">
        <f t="shared" si="64"/>
        <v>3.8338658146964855E-2</v>
      </c>
      <c r="P157" s="10">
        <v>297</v>
      </c>
      <c r="Q157" s="10">
        <v>336</v>
      </c>
      <c r="R157" s="10">
        <v>263</v>
      </c>
      <c r="S157" s="10">
        <v>374</v>
      </c>
      <c r="T157" s="10">
        <v>599</v>
      </c>
      <c r="U157" s="10">
        <v>896</v>
      </c>
      <c r="V157" s="18">
        <f t="shared" si="47"/>
        <v>9.0909090909090912E-2</v>
      </c>
      <c r="W157" s="18">
        <f t="shared" si="48"/>
        <v>0.22023809523809523</v>
      </c>
      <c r="X157" s="18">
        <f t="shared" si="49"/>
        <v>0.66159695817490494</v>
      </c>
      <c r="Y157" s="18">
        <f t="shared" si="50"/>
        <v>0.41402337228714525</v>
      </c>
      <c r="Z157" s="18">
        <f t="shared" si="51"/>
        <v>0.30691964285714285</v>
      </c>
      <c r="AA157" s="47">
        <f t="shared" si="52"/>
        <v>351</v>
      </c>
      <c r="AB157" s="6">
        <f t="shared" si="53"/>
        <v>89</v>
      </c>
      <c r="AC157" s="40">
        <v>316</v>
      </c>
      <c r="AD157" s="40">
        <f t="shared" si="54"/>
        <v>9</v>
      </c>
      <c r="AE157" s="41">
        <f t="shared" si="55"/>
        <v>0.97230769230769232</v>
      </c>
      <c r="AF157" s="4">
        <v>20</v>
      </c>
      <c r="AG157" s="4">
        <v>22</v>
      </c>
      <c r="AH157" s="87">
        <f t="shared" si="56"/>
        <v>0.1</v>
      </c>
      <c r="AI157" s="43">
        <f t="shared" si="57"/>
        <v>0.18181818181818182</v>
      </c>
      <c r="AJ157" s="53">
        <f t="shared" si="58"/>
        <v>171.29999999999995</v>
      </c>
      <c r="AK157" s="53">
        <f t="shared" si="59"/>
        <v>8</v>
      </c>
      <c r="AL157" s="53">
        <f t="shared" si="60"/>
        <v>1</v>
      </c>
      <c r="AM157" s="88">
        <f t="shared" si="61"/>
        <v>640</v>
      </c>
      <c r="AN157" s="88">
        <f t="shared" si="62"/>
        <v>1200</v>
      </c>
    </row>
    <row r="158" spans="1:40" ht="15" hidden="1" x14ac:dyDescent="0.25">
      <c r="A158" s="22" t="s">
        <v>138</v>
      </c>
      <c r="B158" s="23" t="s">
        <v>150</v>
      </c>
      <c r="C158" s="1" t="str">
        <f t="shared" si="44"/>
        <v>BALIKESİR</v>
      </c>
      <c r="D158" s="24">
        <v>0</v>
      </c>
      <c r="E158" s="24">
        <v>0</v>
      </c>
      <c r="F158" s="24">
        <v>0</v>
      </c>
      <c r="G158" s="24">
        <v>0</v>
      </c>
      <c r="H158" s="15">
        <v>218</v>
      </c>
      <c r="I158" s="15">
        <v>746</v>
      </c>
      <c r="J158" s="15">
        <v>1590</v>
      </c>
      <c r="K158" s="15">
        <v>2554</v>
      </c>
      <c r="L158" s="49">
        <v>18</v>
      </c>
      <c r="M158" s="6">
        <v>594</v>
      </c>
      <c r="N158" s="16">
        <v>0</v>
      </c>
      <c r="O158" s="17">
        <v>0</v>
      </c>
      <c r="P158" s="10">
        <v>1580</v>
      </c>
      <c r="Q158" s="10">
        <v>2076</v>
      </c>
      <c r="R158" s="10">
        <v>1407</v>
      </c>
      <c r="S158" s="10">
        <v>1990</v>
      </c>
      <c r="T158" s="10">
        <v>3483</v>
      </c>
      <c r="U158" s="10">
        <v>5063</v>
      </c>
      <c r="V158" s="18">
        <f t="shared" si="47"/>
        <v>0.13797468354430381</v>
      </c>
      <c r="W158" s="18">
        <f t="shared" si="48"/>
        <v>0.35934489402697495</v>
      </c>
      <c r="X158" s="18">
        <f t="shared" si="49"/>
        <v>0.72068230277185497</v>
      </c>
      <c r="Y158" s="18">
        <f t="shared" si="50"/>
        <v>0.50531151306345101</v>
      </c>
      <c r="Z158" s="18">
        <f t="shared" si="51"/>
        <v>0.39067746395417735</v>
      </c>
      <c r="AA158" s="47">
        <f t="shared" si="52"/>
        <v>1723</v>
      </c>
      <c r="AB158" s="6">
        <f t="shared" si="53"/>
        <v>393</v>
      </c>
      <c r="AC158" s="40">
        <v>2200</v>
      </c>
      <c r="AD158" s="40">
        <f t="shared" si="54"/>
        <v>354</v>
      </c>
      <c r="AE158" s="41">
        <f t="shared" si="55"/>
        <v>0.86139389193422078</v>
      </c>
      <c r="AF158" s="4">
        <v>61</v>
      </c>
      <c r="AG158" s="4">
        <v>120</v>
      </c>
      <c r="AH158" s="87">
        <f t="shared" si="56"/>
        <v>0.96721311475409832</v>
      </c>
      <c r="AI158" s="43">
        <f t="shared" si="57"/>
        <v>0.98333333333333328</v>
      </c>
      <c r="AJ158" s="53">
        <f t="shared" si="58"/>
        <v>678.09999999999991</v>
      </c>
      <c r="AK158" s="53">
        <f t="shared" si="59"/>
        <v>33</v>
      </c>
      <c r="AL158" s="53">
        <f t="shared" si="60"/>
        <v>6</v>
      </c>
      <c r="AM158" s="88">
        <f t="shared" si="61"/>
        <v>2640</v>
      </c>
      <c r="AN158" s="88">
        <f t="shared" si="62"/>
        <v>7200</v>
      </c>
    </row>
    <row r="159" spans="1:40" ht="15" hidden="1" x14ac:dyDescent="0.25">
      <c r="A159" s="11" t="s">
        <v>138</v>
      </c>
      <c r="B159" s="13" t="s">
        <v>151</v>
      </c>
      <c r="C159" s="1" t="str">
        <f t="shared" si="44"/>
        <v>BALIKESİR</v>
      </c>
      <c r="D159" s="14">
        <v>11</v>
      </c>
      <c r="E159" s="14">
        <v>62</v>
      </c>
      <c r="F159" s="14">
        <v>90</v>
      </c>
      <c r="G159" s="14">
        <v>163</v>
      </c>
      <c r="H159" s="15">
        <v>22</v>
      </c>
      <c r="I159" s="15">
        <v>81</v>
      </c>
      <c r="J159" s="15">
        <v>95</v>
      </c>
      <c r="K159" s="15">
        <v>198</v>
      </c>
      <c r="L159" s="49">
        <v>12</v>
      </c>
      <c r="M159" s="6">
        <v>17</v>
      </c>
      <c r="N159" s="16">
        <f t="shared" ref="N159:N222" si="65">K159-G159</f>
        <v>35</v>
      </c>
      <c r="O159" s="17">
        <f t="shared" ref="O159:O222" si="66">(K159-G159)/G159</f>
        <v>0.21472392638036811</v>
      </c>
      <c r="P159" s="10">
        <v>148</v>
      </c>
      <c r="Q159" s="10">
        <v>230</v>
      </c>
      <c r="R159" s="10">
        <v>147</v>
      </c>
      <c r="S159" s="10">
        <v>213</v>
      </c>
      <c r="T159" s="10">
        <v>377</v>
      </c>
      <c r="U159" s="10">
        <v>525</v>
      </c>
      <c r="V159" s="18">
        <f t="shared" si="47"/>
        <v>0.14864864864864866</v>
      </c>
      <c r="W159" s="18">
        <f t="shared" si="48"/>
        <v>0.35217391304347828</v>
      </c>
      <c r="X159" s="18">
        <f t="shared" si="49"/>
        <v>0.61224489795918369</v>
      </c>
      <c r="Y159" s="18">
        <f t="shared" si="50"/>
        <v>0.45358090185676392</v>
      </c>
      <c r="Z159" s="18">
        <f t="shared" si="51"/>
        <v>0.36761904761904762</v>
      </c>
      <c r="AA159" s="47">
        <f t="shared" si="52"/>
        <v>206</v>
      </c>
      <c r="AB159" s="6">
        <f t="shared" si="53"/>
        <v>57</v>
      </c>
      <c r="AC159" s="40">
        <v>198</v>
      </c>
      <c r="AD159" s="40">
        <f t="shared" si="54"/>
        <v>0</v>
      </c>
      <c r="AE159" s="41">
        <f t="shared" si="55"/>
        <v>1</v>
      </c>
      <c r="AF159" s="4">
        <v>13</v>
      </c>
      <c r="AG159" s="4">
        <v>17</v>
      </c>
      <c r="AH159" s="87">
        <f t="shared" si="56"/>
        <v>0.30769230769230771</v>
      </c>
      <c r="AI159" s="43">
        <f t="shared" si="57"/>
        <v>0.47058823529411764</v>
      </c>
      <c r="AJ159" s="53">
        <f t="shared" si="58"/>
        <v>92.899999999999977</v>
      </c>
      <c r="AK159" s="53">
        <f t="shared" si="59"/>
        <v>4</v>
      </c>
      <c r="AL159" s="53">
        <f t="shared" si="60"/>
        <v>0</v>
      </c>
      <c r="AM159" s="88">
        <f t="shared" si="61"/>
        <v>320</v>
      </c>
      <c r="AN159" s="88">
        <f t="shared" si="62"/>
        <v>0</v>
      </c>
    </row>
    <row r="160" spans="1:40" ht="15" hidden="1" x14ac:dyDescent="0.25">
      <c r="A160" s="11" t="s">
        <v>138</v>
      </c>
      <c r="B160" s="13" t="s">
        <v>152</v>
      </c>
      <c r="C160" s="1" t="str">
        <f t="shared" si="44"/>
        <v>BALIKESİR</v>
      </c>
      <c r="D160" s="14">
        <v>7</v>
      </c>
      <c r="E160" s="14">
        <v>64</v>
      </c>
      <c r="F160" s="14">
        <v>97</v>
      </c>
      <c r="G160" s="14">
        <v>168</v>
      </c>
      <c r="H160" s="15">
        <v>8</v>
      </c>
      <c r="I160" s="15">
        <v>50</v>
      </c>
      <c r="J160" s="15">
        <v>108</v>
      </c>
      <c r="K160" s="15">
        <v>166</v>
      </c>
      <c r="L160" s="49">
        <v>8</v>
      </c>
      <c r="M160" s="6">
        <v>34</v>
      </c>
      <c r="N160" s="16">
        <f t="shared" si="65"/>
        <v>-2</v>
      </c>
      <c r="O160" s="17">
        <f t="shared" si="66"/>
        <v>-1.1904761904761904E-2</v>
      </c>
      <c r="P160" s="10">
        <v>145</v>
      </c>
      <c r="Q160" s="10">
        <v>174</v>
      </c>
      <c r="R160" s="10">
        <v>124</v>
      </c>
      <c r="S160" s="10">
        <v>170</v>
      </c>
      <c r="T160" s="10">
        <v>298</v>
      </c>
      <c r="U160" s="10">
        <v>443</v>
      </c>
      <c r="V160" s="18">
        <f t="shared" si="47"/>
        <v>5.5172413793103448E-2</v>
      </c>
      <c r="W160" s="18">
        <f t="shared" si="48"/>
        <v>0.28735632183908044</v>
      </c>
      <c r="X160" s="18">
        <f t="shared" si="49"/>
        <v>0.66129032258064513</v>
      </c>
      <c r="Y160" s="18">
        <f t="shared" si="50"/>
        <v>0.44295302013422821</v>
      </c>
      <c r="Z160" s="18">
        <f t="shared" si="51"/>
        <v>0.3160270880361174</v>
      </c>
      <c r="AA160" s="47">
        <f t="shared" si="52"/>
        <v>166</v>
      </c>
      <c r="AB160" s="6">
        <f t="shared" si="53"/>
        <v>42</v>
      </c>
      <c r="AC160" s="40">
        <v>166</v>
      </c>
      <c r="AD160" s="40">
        <f t="shared" si="54"/>
        <v>0</v>
      </c>
      <c r="AE160" s="41">
        <f t="shared" si="55"/>
        <v>1</v>
      </c>
      <c r="AF160" s="4">
        <v>9</v>
      </c>
      <c r="AG160" s="4">
        <v>13</v>
      </c>
      <c r="AH160" s="87">
        <f t="shared" si="56"/>
        <v>0.44444444444444442</v>
      </c>
      <c r="AI160" s="43">
        <f t="shared" si="57"/>
        <v>0.61538461538461542</v>
      </c>
      <c r="AJ160" s="53">
        <f t="shared" si="58"/>
        <v>76.599999999999994</v>
      </c>
      <c r="AK160" s="53">
        <f t="shared" si="59"/>
        <v>3</v>
      </c>
      <c r="AL160" s="53">
        <f t="shared" si="60"/>
        <v>0</v>
      </c>
      <c r="AM160" s="88">
        <f t="shared" si="61"/>
        <v>240</v>
      </c>
      <c r="AN160" s="88">
        <f t="shared" si="62"/>
        <v>0</v>
      </c>
    </row>
    <row r="161" spans="1:40" ht="15" hidden="1" x14ac:dyDescent="0.25">
      <c r="A161" s="11" t="s">
        <v>138</v>
      </c>
      <c r="B161" s="13" t="s">
        <v>153</v>
      </c>
      <c r="C161" s="1" t="str">
        <f t="shared" si="44"/>
        <v>BALIKESİR</v>
      </c>
      <c r="D161" s="14">
        <v>1</v>
      </c>
      <c r="E161" s="14">
        <v>37</v>
      </c>
      <c r="F161" s="14">
        <v>40</v>
      </c>
      <c r="G161" s="14">
        <v>78</v>
      </c>
      <c r="H161" s="15">
        <v>1</v>
      </c>
      <c r="I161" s="15">
        <v>38</v>
      </c>
      <c r="J161" s="15">
        <v>50</v>
      </c>
      <c r="K161" s="15">
        <v>89</v>
      </c>
      <c r="L161" s="49">
        <v>13</v>
      </c>
      <c r="M161" s="6">
        <v>6</v>
      </c>
      <c r="N161" s="16">
        <f t="shared" si="65"/>
        <v>11</v>
      </c>
      <c r="O161" s="17">
        <f t="shared" si="66"/>
        <v>0.14102564102564102</v>
      </c>
      <c r="P161" s="10">
        <v>77</v>
      </c>
      <c r="Q161" s="10">
        <v>97</v>
      </c>
      <c r="R161" s="10">
        <v>82</v>
      </c>
      <c r="S161" s="10">
        <v>106</v>
      </c>
      <c r="T161" s="10">
        <v>179</v>
      </c>
      <c r="U161" s="10">
        <v>256</v>
      </c>
      <c r="V161" s="18">
        <f t="shared" si="47"/>
        <v>1.2987012987012988E-2</v>
      </c>
      <c r="W161" s="18">
        <f t="shared" si="48"/>
        <v>0.39175257731958762</v>
      </c>
      <c r="X161" s="18">
        <f t="shared" si="49"/>
        <v>0.69512195121951215</v>
      </c>
      <c r="Y161" s="18">
        <f t="shared" si="50"/>
        <v>0.53072625698324027</v>
      </c>
      <c r="Z161" s="18">
        <f t="shared" si="51"/>
        <v>0.375</v>
      </c>
      <c r="AA161" s="47">
        <f t="shared" si="52"/>
        <v>84</v>
      </c>
      <c r="AB161" s="6">
        <f t="shared" si="53"/>
        <v>25</v>
      </c>
      <c r="AC161" s="40">
        <v>89</v>
      </c>
      <c r="AD161" s="40">
        <f t="shared" si="54"/>
        <v>0</v>
      </c>
      <c r="AE161" s="41">
        <f t="shared" si="55"/>
        <v>1</v>
      </c>
      <c r="AF161" s="4">
        <v>5</v>
      </c>
      <c r="AG161" s="4">
        <v>5</v>
      </c>
      <c r="AH161" s="87">
        <f t="shared" si="56"/>
        <v>0</v>
      </c>
      <c r="AI161" s="43">
        <f t="shared" si="57"/>
        <v>0</v>
      </c>
      <c r="AJ161" s="53">
        <f t="shared" si="58"/>
        <v>30.299999999999997</v>
      </c>
      <c r="AK161" s="53">
        <f t="shared" si="59"/>
        <v>1</v>
      </c>
      <c r="AL161" s="53">
        <f t="shared" si="60"/>
        <v>0</v>
      </c>
      <c r="AM161" s="88">
        <f t="shared" si="61"/>
        <v>80</v>
      </c>
      <c r="AN161" s="88">
        <f t="shared" si="62"/>
        <v>0</v>
      </c>
    </row>
    <row r="162" spans="1:40" ht="15" hidden="1" x14ac:dyDescent="0.25">
      <c r="A162" s="11" t="s">
        <v>138</v>
      </c>
      <c r="B162" s="13" t="s">
        <v>154</v>
      </c>
      <c r="C162" s="1" t="str">
        <f t="shared" si="44"/>
        <v>BALIKESİR</v>
      </c>
      <c r="D162" s="14">
        <v>0</v>
      </c>
      <c r="E162" s="14">
        <v>19</v>
      </c>
      <c r="F162" s="14">
        <v>81</v>
      </c>
      <c r="G162" s="14">
        <v>100</v>
      </c>
      <c r="H162" s="15">
        <v>21</v>
      </c>
      <c r="I162" s="15">
        <v>32</v>
      </c>
      <c r="J162" s="15">
        <v>122</v>
      </c>
      <c r="K162" s="15">
        <v>175</v>
      </c>
      <c r="L162" s="49">
        <v>11</v>
      </c>
      <c r="M162" s="6">
        <v>34</v>
      </c>
      <c r="N162" s="16">
        <f t="shared" si="65"/>
        <v>75</v>
      </c>
      <c r="O162" s="17">
        <f t="shared" si="66"/>
        <v>0.75</v>
      </c>
      <c r="P162" s="10">
        <v>157</v>
      </c>
      <c r="Q162" s="10">
        <v>211</v>
      </c>
      <c r="R162" s="10">
        <v>144</v>
      </c>
      <c r="S162" s="10">
        <v>212</v>
      </c>
      <c r="T162" s="10">
        <v>355</v>
      </c>
      <c r="U162" s="10">
        <v>512</v>
      </c>
      <c r="V162" s="18">
        <f t="shared" si="47"/>
        <v>0.13375796178343949</v>
      </c>
      <c r="W162" s="18">
        <f t="shared" si="48"/>
        <v>0.15165876777251186</v>
      </c>
      <c r="X162" s="18">
        <f t="shared" si="49"/>
        <v>0.6875</v>
      </c>
      <c r="Y162" s="18">
        <f t="shared" si="50"/>
        <v>0.36901408450704226</v>
      </c>
      <c r="Z162" s="18">
        <f t="shared" si="51"/>
        <v>0.296875</v>
      </c>
      <c r="AA162" s="47">
        <f t="shared" si="52"/>
        <v>224</v>
      </c>
      <c r="AB162" s="6">
        <f t="shared" si="53"/>
        <v>45</v>
      </c>
      <c r="AC162" s="40">
        <v>175</v>
      </c>
      <c r="AD162" s="40">
        <f t="shared" si="54"/>
        <v>0</v>
      </c>
      <c r="AE162" s="41">
        <f t="shared" si="55"/>
        <v>1</v>
      </c>
      <c r="AF162" s="4">
        <v>11</v>
      </c>
      <c r="AG162" s="4">
        <v>12</v>
      </c>
      <c r="AH162" s="87">
        <f t="shared" si="56"/>
        <v>9.0909090909090912E-2</v>
      </c>
      <c r="AI162" s="43">
        <f t="shared" si="57"/>
        <v>0.16666666666666666</v>
      </c>
      <c r="AJ162" s="53">
        <f t="shared" si="58"/>
        <v>117.49999999999997</v>
      </c>
      <c r="AK162" s="53">
        <f t="shared" si="59"/>
        <v>5</v>
      </c>
      <c r="AL162" s="53">
        <f t="shared" si="60"/>
        <v>1</v>
      </c>
      <c r="AM162" s="88">
        <f t="shared" si="61"/>
        <v>400</v>
      </c>
      <c r="AN162" s="88">
        <f t="shared" si="62"/>
        <v>1200</v>
      </c>
    </row>
    <row r="163" spans="1:40" ht="15" hidden="1" x14ac:dyDescent="0.25">
      <c r="A163" s="11" t="s">
        <v>138</v>
      </c>
      <c r="B163" s="13" t="s">
        <v>155</v>
      </c>
      <c r="C163" s="1" t="str">
        <f t="shared" si="44"/>
        <v>BALIKESİR</v>
      </c>
      <c r="D163" s="14">
        <v>19</v>
      </c>
      <c r="E163" s="14">
        <v>63</v>
      </c>
      <c r="F163" s="14">
        <v>129</v>
      </c>
      <c r="G163" s="14">
        <v>211</v>
      </c>
      <c r="H163" s="15">
        <v>19</v>
      </c>
      <c r="I163" s="15">
        <v>75</v>
      </c>
      <c r="J163" s="15">
        <v>128</v>
      </c>
      <c r="K163" s="15">
        <v>222</v>
      </c>
      <c r="L163" s="49">
        <v>13</v>
      </c>
      <c r="M163" s="6">
        <v>37</v>
      </c>
      <c r="N163" s="16">
        <f t="shared" si="65"/>
        <v>11</v>
      </c>
      <c r="O163" s="17">
        <f t="shared" si="66"/>
        <v>5.2132701421800945E-2</v>
      </c>
      <c r="P163" s="10">
        <v>206</v>
      </c>
      <c r="Q163" s="10">
        <v>249</v>
      </c>
      <c r="R163" s="10">
        <v>147</v>
      </c>
      <c r="S163" s="10">
        <v>206</v>
      </c>
      <c r="T163" s="10">
        <v>396</v>
      </c>
      <c r="U163" s="10">
        <v>602</v>
      </c>
      <c r="V163" s="18">
        <f t="shared" si="47"/>
        <v>9.2233009708737865E-2</v>
      </c>
      <c r="W163" s="18">
        <f t="shared" si="48"/>
        <v>0.30120481927710846</v>
      </c>
      <c r="X163" s="18">
        <f t="shared" si="49"/>
        <v>0.70748299319727892</v>
      </c>
      <c r="Y163" s="18">
        <f t="shared" si="50"/>
        <v>0.45202020202020204</v>
      </c>
      <c r="Z163" s="18">
        <f t="shared" si="51"/>
        <v>0.32890365448504982</v>
      </c>
      <c r="AA163" s="47">
        <f t="shared" si="52"/>
        <v>217</v>
      </c>
      <c r="AB163" s="6">
        <f t="shared" si="53"/>
        <v>43</v>
      </c>
      <c r="AC163" s="40">
        <v>222</v>
      </c>
      <c r="AD163" s="40">
        <f t="shared" si="54"/>
        <v>0</v>
      </c>
      <c r="AE163" s="41">
        <f t="shared" si="55"/>
        <v>1</v>
      </c>
      <c r="AF163" s="4">
        <v>18</v>
      </c>
      <c r="AG163" s="4">
        <v>19</v>
      </c>
      <c r="AH163" s="87">
        <f t="shared" si="56"/>
        <v>5.5555555555555552E-2</v>
      </c>
      <c r="AI163" s="43">
        <f t="shared" si="57"/>
        <v>0.10526315789473684</v>
      </c>
      <c r="AJ163" s="53">
        <f t="shared" si="58"/>
        <v>98.199999999999989</v>
      </c>
      <c r="AK163" s="53">
        <f t="shared" si="59"/>
        <v>4</v>
      </c>
      <c r="AL163" s="53">
        <f t="shared" si="60"/>
        <v>0</v>
      </c>
      <c r="AM163" s="88">
        <f t="shared" si="61"/>
        <v>320</v>
      </c>
      <c r="AN163" s="88">
        <f t="shared" si="62"/>
        <v>0</v>
      </c>
    </row>
    <row r="164" spans="1:40" ht="15" hidden="1" x14ac:dyDescent="0.25">
      <c r="A164" s="11" t="s">
        <v>138</v>
      </c>
      <c r="B164" s="13" t="s">
        <v>156</v>
      </c>
      <c r="C164" s="1" t="str">
        <f t="shared" si="44"/>
        <v>BALIKESİR</v>
      </c>
      <c r="D164" s="14">
        <v>25</v>
      </c>
      <c r="E164" s="14">
        <v>112</v>
      </c>
      <c r="F164" s="14">
        <v>219</v>
      </c>
      <c r="G164" s="14">
        <v>356</v>
      </c>
      <c r="H164" s="15">
        <v>30</v>
      </c>
      <c r="I164" s="15">
        <v>118</v>
      </c>
      <c r="J164" s="15">
        <v>272</v>
      </c>
      <c r="K164" s="15">
        <v>420</v>
      </c>
      <c r="L164" s="49">
        <v>7</v>
      </c>
      <c r="M164" s="6">
        <v>75</v>
      </c>
      <c r="N164" s="16">
        <f t="shared" si="65"/>
        <v>64</v>
      </c>
      <c r="O164" s="17">
        <f t="shared" si="66"/>
        <v>0.1797752808988764</v>
      </c>
      <c r="P164" s="10">
        <v>316</v>
      </c>
      <c r="Q164" s="10">
        <v>425</v>
      </c>
      <c r="R164" s="10">
        <v>304</v>
      </c>
      <c r="S164" s="10">
        <v>425</v>
      </c>
      <c r="T164" s="10">
        <v>729</v>
      </c>
      <c r="U164" s="10">
        <v>1045</v>
      </c>
      <c r="V164" s="18">
        <f t="shared" si="47"/>
        <v>9.49367088607595E-2</v>
      </c>
      <c r="W164" s="18">
        <f t="shared" si="48"/>
        <v>0.27764705882352941</v>
      </c>
      <c r="X164" s="18">
        <f t="shared" si="49"/>
        <v>0.67105263157894735</v>
      </c>
      <c r="Y164" s="18">
        <f t="shared" si="50"/>
        <v>0.44170096021947874</v>
      </c>
      <c r="Z164" s="18">
        <f t="shared" si="51"/>
        <v>0.33684210526315789</v>
      </c>
      <c r="AA164" s="47">
        <f t="shared" si="52"/>
        <v>407</v>
      </c>
      <c r="AB164" s="6">
        <f t="shared" si="53"/>
        <v>100</v>
      </c>
      <c r="AC164" s="40">
        <v>420</v>
      </c>
      <c r="AD164" s="40">
        <f t="shared" si="54"/>
        <v>0</v>
      </c>
      <c r="AE164" s="41">
        <f t="shared" si="55"/>
        <v>1</v>
      </c>
      <c r="AF164" s="4">
        <v>13</v>
      </c>
      <c r="AG164" s="4">
        <v>26</v>
      </c>
      <c r="AH164" s="87">
        <f t="shared" si="56"/>
        <v>1</v>
      </c>
      <c r="AI164" s="43">
        <f t="shared" si="57"/>
        <v>1</v>
      </c>
      <c r="AJ164" s="53">
        <f t="shared" si="58"/>
        <v>188.29999999999995</v>
      </c>
      <c r="AK164" s="53">
        <f t="shared" si="59"/>
        <v>9</v>
      </c>
      <c r="AL164" s="53">
        <f t="shared" si="60"/>
        <v>1</v>
      </c>
      <c r="AM164" s="88">
        <f t="shared" si="61"/>
        <v>720</v>
      </c>
      <c r="AN164" s="88">
        <f t="shared" si="62"/>
        <v>1200</v>
      </c>
    </row>
    <row r="165" spans="1:40" ht="15" hidden="1" x14ac:dyDescent="0.25">
      <c r="A165" s="11" t="s">
        <v>157</v>
      </c>
      <c r="B165" s="13" t="s">
        <v>158</v>
      </c>
      <c r="C165" s="1" t="str">
        <f t="shared" si="44"/>
        <v>BARTIN</v>
      </c>
      <c r="D165" s="14">
        <v>14</v>
      </c>
      <c r="E165" s="14">
        <v>65</v>
      </c>
      <c r="F165" s="14">
        <v>88</v>
      </c>
      <c r="G165" s="14">
        <v>167</v>
      </c>
      <c r="H165" s="15">
        <v>12</v>
      </c>
      <c r="I165" s="15">
        <v>79</v>
      </c>
      <c r="J165" s="15">
        <v>137</v>
      </c>
      <c r="K165" s="15">
        <v>228</v>
      </c>
      <c r="L165" s="49">
        <v>5</v>
      </c>
      <c r="M165" s="6">
        <v>25</v>
      </c>
      <c r="N165" s="16">
        <f t="shared" si="65"/>
        <v>61</v>
      </c>
      <c r="O165" s="17">
        <f t="shared" si="66"/>
        <v>0.3652694610778443</v>
      </c>
      <c r="P165" s="10">
        <v>145</v>
      </c>
      <c r="Q165" s="10">
        <v>170</v>
      </c>
      <c r="R165" s="10">
        <v>149</v>
      </c>
      <c r="S165" s="10">
        <v>199</v>
      </c>
      <c r="T165" s="10">
        <v>319</v>
      </c>
      <c r="U165" s="10">
        <v>464</v>
      </c>
      <c r="V165" s="18">
        <f t="shared" si="47"/>
        <v>8.2758620689655171E-2</v>
      </c>
      <c r="W165" s="18">
        <f t="shared" si="48"/>
        <v>0.46470588235294119</v>
      </c>
      <c r="X165" s="18">
        <f t="shared" si="49"/>
        <v>0.78523489932885904</v>
      </c>
      <c r="Y165" s="18">
        <f t="shared" si="50"/>
        <v>0.61442006269592475</v>
      </c>
      <c r="Z165" s="18">
        <f t="shared" si="51"/>
        <v>0.44827586206896552</v>
      </c>
      <c r="AA165" s="47">
        <f t="shared" si="52"/>
        <v>123</v>
      </c>
      <c r="AB165" s="6">
        <f t="shared" si="53"/>
        <v>32</v>
      </c>
      <c r="AC165" s="40">
        <v>228</v>
      </c>
      <c r="AD165" s="40">
        <f t="shared" si="54"/>
        <v>0</v>
      </c>
      <c r="AE165" s="41">
        <f t="shared" si="55"/>
        <v>1</v>
      </c>
      <c r="AF165" s="4">
        <v>12</v>
      </c>
      <c r="AG165" s="4">
        <v>17</v>
      </c>
      <c r="AH165" s="87">
        <f t="shared" si="56"/>
        <v>0.41666666666666669</v>
      </c>
      <c r="AI165" s="43">
        <f t="shared" si="57"/>
        <v>0.58823529411764708</v>
      </c>
      <c r="AJ165" s="53">
        <f t="shared" si="58"/>
        <v>27.299999999999983</v>
      </c>
      <c r="AK165" s="53">
        <f t="shared" si="59"/>
        <v>1</v>
      </c>
      <c r="AL165" s="53">
        <f t="shared" si="60"/>
        <v>0</v>
      </c>
      <c r="AM165" s="88">
        <f t="shared" si="61"/>
        <v>80</v>
      </c>
      <c r="AN165" s="88">
        <f t="shared" si="62"/>
        <v>0</v>
      </c>
    </row>
    <row r="166" spans="1:40" ht="15" hidden="1" customHeight="1" x14ac:dyDescent="0.25">
      <c r="A166" s="11" t="s">
        <v>157</v>
      </c>
      <c r="B166" s="13" t="s">
        <v>159</v>
      </c>
      <c r="C166" s="1" t="str">
        <f t="shared" si="44"/>
        <v>BARTIN</v>
      </c>
      <c r="D166" s="14">
        <v>0</v>
      </c>
      <c r="E166" s="14">
        <v>34</v>
      </c>
      <c r="F166" s="14">
        <v>27</v>
      </c>
      <c r="G166" s="14">
        <v>61</v>
      </c>
      <c r="H166" s="15">
        <v>15</v>
      </c>
      <c r="I166" s="15">
        <v>41</v>
      </c>
      <c r="J166" s="15">
        <v>26</v>
      </c>
      <c r="K166" s="15">
        <v>82</v>
      </c>
      <c r="L166" s="49">
        <v>9</v>
      </c>
      <c r="M166" s="6">
        <v>5</v>
      </c>
      <c r="N166" s="16">
        <f t="shared" si="65"/>
        <v>21</v>
      </c>
      <c r="O166" s="17">
        <f t="shared" si="66"/>
        <v>0.34426229508196721</v>
      </c>
      <c r="P166" s="10">
        <v>58</v>
      </c>
      <c r="Q166" s="10">
        <v>67</v>
      </c>
      <c r="R166" s="10">
        <v>43</v>
      </c>
      <c r="S166" s="10">
        <v>53</v>
      </c>
      <c r="T166" s="10">
        <v>110</v>
      </c>
      <c r="U166" s="10">
        <v>168</v>
      </c>
      <c r="V166" s="18">
        <f t="shared" si="47"/>
        <v>0.25862068965517243</v>
      </c>
      <c r="W166" s="18">
        <f t="shared" si="48"/>
        <v>0.61194029850746268</v>
      </c>
      <c r="X166" s="18">
        <f t="shared" si="49"/>
        <v>0.69767441860465118</v>
      </c>
      <c r="Y166" s="18">
        <f t="shared" si="50"/>
        <v>0.6454545454545455</v>
      </c>
      <c r="Z166" s="18">
        <f t="shared" si="51"/>
        <v>0.51190476190476186</v>
      </c>
      <c r="AA166" s="47">
        <f t="shared" si="52"/>
        <v>39</v>
      </c>
      <c r="AB166" s="6">
        <f t="shared" si="53"/>
        <v>13</v>
      </c>
      <c r="AC166" s="40">
        <v>82</v>
      </c>
      <c r="AD166" s="40">
        <f t="shared" si="54"/>
        <v>0</v>
      </c>
      <c r="AE166" s="41">
        <f t="shared" si="55"/>
        <v>1</v>
      </c>
      <c r="AF166" s="4">
        <v>5</v>
      </c>
      <c r="AG166" s="4">
        <v>6</v>
      </c>
      <c r="AH166" s="87">
        <f t="shared" si="56"/>
        <v>0.2</v>
      </c>
      <c r="AI166" s="43">
        <f t="shared" si="57"/>
        <v>0.33333333333333331</v>
      </c>
      <c r="AJ166" s="53">
        <f t="shared" si="58"/>
        <v>6</v>
      </c>
      <c r="AK166" s="53">
        <f t="shared" si="59"/>
        <v>0</v>
      </c>
      <c r="AL166" s="53">
        <f t="shared" si="60"/>
        <v>0</v>
      </c>
      <c r="AM166" s="88">
        <f t="shared" si="61"/>
        <v>0</v>
      </c>
      <c r="AN166" s="88">
        <f t="shared" si="62"/>
        <v>0</v>
      </c>
    </row>
    <row r="167" spans="1:40" ht="15" hidden="1" x14ac:dyDescent="0.25">
      <c r="A167" s="11" t="s">
        <v>157</v>
      </c>
      <c r="B167" s="13" t="s">
        <v>1047</v>
      </c>
      <c r="C167" s="1" t="str">
        <f t="shared" si="44"/>
        <v>BARTIN</v>
      </c>
      <c r="D167" s="14">
        <v>164</v>
      </c>
      <c r="E167" s="14">
        <v>698</v>
      </c>
      <c r="F167" s="14">
        <v>989</v>
      </c>
      <c r="G167" s="14">
        <v>1851</v>
      </c>
      <c r="H167" s="15">
        <v>203</v>
      </c>
      <c r="I167" s="15">
        <v>628</v>
      </c>
      <c r="J167" s="15">
        <v>1100</v>
      </c>
      <c r="K167" s="15">
        <v>1931</v>
      </c>
      <c r="L167" s="49">
        <v>100</v>
      </c>
      <c r="M167" s="6">
        <v>254</v>
      </c>
      <c r="N167" s="16">
        <f t="shared" si="65"/>
        <v>80</v>
      </c>
      <c r="O167" s="17">
        <f t="shared" si="66"/>
        <v>4.3219881145326849E-2</v>
      </c>
      <c r="P167" s="10">
        <v>1331</v>
      </c>
      <c r="Q167" s="10">
        <v>1811</v>
      </c>
      <c r="R167" s="10">
        <v>1372</v>
      </c>
      <c r="S167" s="10">
        <v>1825</v>
      </c>
      <c r="T167" s="10">
        <v>3183</v>
      </c>
      <c r="U167" s="10">
        <v>4514</v>
      </c>
      <c r="V167" s="18">
        <f t="shared" si="47"/>
        <v>0.15251690458302028</v>
      </c>
      <c r="W167" s="18">
        <f t="shared" si="48"/>
        <v>0.34676974047487574</v>
      </c>
      <c r="X167" s="18">
        <f t="shared" si="49"/>
        <v>0.68950437317784252</v>
      </c>
      <c r="Y167" s="18">
        <f t="shared" si="50"/>
        <v>0.49450204209864906</v>
      </c>
      <c r="Z167" s="18">
        <f t="shared" si="51"/>
        <v>0.39366415595923793</v>
      </c>
      <c r="AA167" s="47">
        <f t="shared" si="52"/>
        <v>1609</v>
      </c>
      <c r="AB167" s="6">
        <f t="shared" si="53"/>
        <v>426</v>
      </c>
      <c r="AC167" s="40">
        <v>1696</v>
      </c>
      <c r="AD167" s="40">
        <f t="shared" si="54"/>
        <v>235</v>
      </c>
      <c r="AE167" s="41">
        <f t="shared" si="55"/>
        <v>0.87830139823925424</v>
      </c>
      <c r="AF167" s="4">
        <v>88</v>
      </c>
      <c r="AG167" s="4">
        <v>104</v>
      </c>
      <c r="AH167" s="87">
        <f t="shared" si="56"/>
        <v>0.18181818181818182</v>
      </c>
      <c r="AI167" s="43">
        <f t="shared" si="57"/>
        <v>0.30769230769230771</v>
      </c>
      <c r="AJ167" s="53">
        <f t="shared" si="58"/>
        <v>654.09999999999991</v>
      </c>
      <c r="AK167" s="53">
        <f t="shared" si="59"/>
        <v>32</v>
      </c>
      <c r="AL167" s="53">
        <f t="shared" si="60"/>
        <v>6</v>
      </c>
      <c r="AM167" s="88">
        <f t="shared" si="61"/>
        <v>2560</v>
      </c>
      <c r="AN167" s="88">
        <f t="shared" si="62"/>
        <v>7200</v>
      </c>
    </row>
    <row r="168" spans="1:40" ht="15" hidden="1" x14ac:dyDescent="0.25">
      <c r="A168" s="11" t="s">
        <v>157</v>
      </c>
      <c r="B168" s="13" t="s">
        <v>160</v>
      </c>
      <c r="C168" s="1" t="str">
        <f t="shared" si="44"/>
        <v>BARTIN</v>
      </c>
      <c r="D168" s="14">
        <v>14</v>
      </c>
      <c r="E168" s="14">
        <v>38</v>
      </c>
      <c r="F168" s="14">
        <v>64</v>
      </c>
      <c r="G168" s="14">
        <v>116</v>
      </c>
      <c r="H168" s="15">
        <v>16</v>
      </c>
      <c r="I168" s="15">
        <v>57</v>
      </c>
      <c r="J168" s="15">
        <v>84</v>
      </c>
      <c r="K168" s="15">
        <v>157</v>
      </c>
      <c r="L168" s="49">
        <v>16</v>
      </c>
      <c r="M168" s="6">
        <v>19</v>
      </c>
      <c r="N168" s="16">
        <f t="shared" si="65"/>
        <v>41</v>
      </c>
      <c r="O168" s="17">
        <f t="shared" si="66"/>
        <v>0.35344827586206895</v>
      </c>
      <c r="P168" s="10">
        <v>130</v>
      </c>
      <c r="Q168" s="10">
        <v>164</v>
      </c>
      <c r="R168" s="10">
        <v>143</v>
      </c>
      <c r="S168" s="10">
        <v>184</v>
      </c>
      <c r="T168" s="10">
        <v>307</v>
      </c>
      <c r="U168" s="10">
        <v>437</v>
      </c>
      <c r="V168" s="18">
        <f t="shared" si="47"/>
        <v>0.12307692307692308</v>
      </c>
      <c r="W168" s="18">
        <f t="shared" si="48"/>
        <v>0.34756097560975607</v>
      </c>
      <c r="X168" s="18">
        <f t="shared" si="49"/>
        <v>0.56643356643356646</v>
      </c>
      <c r="Y168" s="18">
        <f t="shared" si="50"/>
        <v>0.44951140065146578</v>
      </c>
      <c r="Z168" s="18">
        <f t="shared" si="51"/>
        <v>0.35240274599542332</v>
      </c>
      <c r="AA168" s="47">
        <f t="shared" si="52"/>
        <v>169</v>
      </c>
      <c r="AB168" s="6">
        <f t="shared" si="53"/>
        <v>62</v>
      </c>
      <c r="AC168" s="40">
        <v>157</v>
      </c>
      <c r="AD168" s="40">
        <f t="shared" si="54"/>
        <v>0</v>
      </c>
      <c r="AE168" s="41">
        <f t="shared" si="55"/>
        <v>1</v>
      </c>
      <c r="AF168" s="4">
        <v>8</v>
      </c>
      <c r="AG168" s="4">
        <v>9</v>
      </c>
      <c r="AH168" s="87">
        <f t="shared" si="56"/>
        <v>0.125</v>
      </c>
      <c r="AI168" s="43">
        <f t="shared" si="57"/>
        <v>0.22222222222222221</v>
      </c>
      <c r="AJ168" s="53">
        <f t="shared" si="58"/>
        <v>76.899999999999977</v>
      </c>
      <c r="AK168" s="53">
        <f t="shared" si="59"/>
        <v>3</v>
      </c>
      <c r="AL168" s="53">
        <f t="shared" si="60"/>
        <v>0</v>
      </c>
      <c r="AM168" s="88">
        <f t="shared" si="61"/>
        <v>240</v>
      </c>
      <c r="AN168" s="88">
        <f t="shared" si="62"/>
        <v>0</v>
      </c>
    </row>
    <row r="169" spans="1:40" ht="15" hidden="1" customHeight="1" x14ac:dyDescent="0.25">
      <c r="A169" s="11" t="s">
        <v>161</v>
      </c>
      <c r="B169" s="13" t="s">
        <v>162</v>
      </c>
      <c r="C169" s="1" t="str">
        <f t="shared" si="44"/>
        <v>BATMAN</v>
      </c>
      <c r="D169" s="14">
        <v>115</v>
      </c>
      <c r="E169" s="14">
        <v>395</v>
      </c>
      <c r="F169" s="14">
        <v>207</v>
      </c>
      <c r="G169" s="14">
        <v>717</v>
      </c>
      <c r="H169" s="15">
        <v>176</v>
      </c>
      <c r="I169" s="15">
        <v>411</v>
      </c>
      <c r="J169" s="15">
        <v>258</v>
      </c>
      <c r="K169" s="15">
        <v>845</v>
      </c>
      <c r="L169" s="49">
        <v>117</v>
      </c>
      <c r="M169" s="6">
        <v>24</v>
      </c>
      <c r="N169" s="16">
        <f t="shared" si="65"/>
        <v>128</v>
      </c>
      <c r="O169" s="17">
        <f t="shared" si="66"/>
        <v>0.17852161785216178</v>
      </c>
      <c r="P169" s="10">
        <v>510</v>
      </c>
      <c r="Q169" s="10">
        <v>700</v>
      </c>
      <c r="R169" s="10">
        <v>495</v>
      </c>
      <c r="S169" s="10">
        <v>694</v>
      </c>
      <c r="T169" s="10">
        <v>1195</v>
      </c>
      <c r="U169" s="10">
        <v>1705</v>
      </c>
      <c r="V169" s="18">
        <f t="shared" si="47"/>
        <v>0.34509803921568627</v>
      </c>
      <c r="W169" s="18">
        <f t="shared" si="48"/>
        <v>0.58714285714285719</v>
      </c>
      <c r="X169" s="18">
        <f t="shared" si="49"/>
        <v>0.70909090909090911</v>
      </c>
      <c r="Y169" s="18">
        <f t="shared" si="50"/>
        <v>0.6376569037656904</v>
      </c>
      <c r="Z169" s="18">
        <f t="shared" si="51"/>
        <v>0.55014662756598243</v>
      </c>
      <c r="AA169" s="47">
        <f t="shared" si="52"/>
        <v>433</v>
      </c>
      <c r="AB169" s="6">
        <f t="shared" si="53"/>
        <v>144</v>
      </c>
      <c r="AC169" s="40">
        <v>845</v>
      </c>
      <c r="AD169" s="40">
        <f t="shared" si="54"/>
        <v>0</v>
      </c>
      <c r="AE169" s="41">
        <f t="shared" si="55"/>
        <v>1</v>
      </c>
      <c r="AF169" s="4">
        <v>51</v>
      </c>
      <c r="AG169" s="4">
        <v>53</v>
      </c>
      <c r="AH169" s="87">
        <f t="shared" si="56"/>
        <v>3.9215686274509803E-2</v>
      </c>
      <c r="AI169" s="43">
        <f t="shared" si="57"/>
        <v>7.5471698113207544E-2</v>
      </c>
      <c r="AJ169" s="53">
        <f t="shared" si="58"/>
        <v>74.5</v>
      </c>
      <c r="AK169" s="53">
        <f t="shared" si="59"/>
        <v>3</v>
      </c>
      <c r="AL169" s="53">
        <f t="shared" si="60"/>
        <v>0</v>
      </c>
      <c r="AM169" s="88">
        <f t="shared" si="61"/>
        <v>240</v>
      </c>
      <c r="AN169" s="88">
        <f t="shared" si="62"/>
        <v>0</v>
      </c>
    </row>
    <row r="170" spans="1:40" ht="15" hidden="1" customHeight="1" x14ac:dyDescent="0.25">
      <c r="A170" s="11" t="s">
        <v>161</v>
      </c>
      <c r="B170" s="13" t="s">
        <v>163</v>
      </c>
      <c r="C170" s="1" t="str">
        <f t="shared" si="44"/>
        <v>BATMAN</v>
      </c>
      <c r="D170" s="14">
        <v>78</v>
      </c>
      <c r="E170" s="14">
        <v>234</v>
      </c>
      <c r="F170" s="14">
        <v>113</v>
      </c>
      <c r="G170" s="14">
        <v>425</v>
      </c>
      <c r="H170" s="15">
        <v>71</v>
      </c>
      <c r="I170" s="15">
        <v>171</v>
      </c>
      <c r="J170" s="15">
        <v>125</v>
      </c>
      <c r="K170" s="15">
        <v>367</v>
      </c>
      <c r="L170" s="49">
        <v>77</v>
      </c>
      <c r="M170" s="6">
        <v>6</v>
      </c>
      <c r="N170" s="16">
        <f t="shared" si="65"/>
        <v>-58</v>
      </c>
      <c r="O170" s="17">
        <f t="shared" si="66"/>
        <v>-0.13647058823529412</v>
      </c>
      <c r="P170" s="10">
        <v>359</v>
      </c>
      <c r="Q170" s="10">
        <v>407</v>
      </c>
      <c r="R170" s="10">
        <v>290</v>
      </c>
      <c r="S170" s="10">
        <v>415</v>
      </c>
      <c r="T170" s="10">
        <v>697</v>
      </c>
      <c r="U170" s="10">
        <v>1056</v>
      </c>
      <c r="V170" s="18">
        <f t="shared" si="47"/>
        <v>0.1977715877437326</v>
      </c>
      <c r="W170" s="18">
        <f t="shared" si="48"/>
        <v>0.42014742014742013</v>
      </c>
      <c r="X170" s="18">
        <f t="shared" si="49"/>
        <v>0.67586206896551726</v>
      </c>
      <c r="Y170" s="18">
        <f t="shared" si="50"/>
        <v>0.52654232424677183</v>
      </c>
      <c r="Z170" s="18">
        <f t="shared" si="51"/>
        <v>0.41477272727272729</v>
      </c>
      <c r="AA170" s="47">
        <f t="shared" si="52"/>
        <v>330</v>
      </c>
      <c r="AB170" s="6">
        <f t="shared" si="53"/>
        <v>94</v>
      </c>
      <c r="AC170" s="40">
        <v>367</v>
      </c>
      <c r="AD170" s="40">
        <f t="shared" si="54"/>
        <v>0</v>
      </c>
      <c r="AE170" s="41">
        <f t="shared" si="55"/>
        <v>1</v>
      </c>
      <c r="AF170" s="4">
        <v>24</v>
      </c>
      <c r="AG170" s="4">
        <v>28</v>
      </c>
      <c r="AH170" s="87">
        <f t="shared" si="56"/>
        <v>0.16666666666666666</v>
      </c>
      <c r="AI170" s="43">
        <f t="shared" si="57"/>
        <v>0.2857142857142857</v>
      </c>
      <c r="AJ170" s="53">
        <f t="shared" si="58"/>
        <v>120.89999999999998</v>
      </c>
      <c r="AK170" s="53">
        <f t="shared" si="59"/>
        <v>6</v>
      </c>
      <c r="AL170" s="53">
        <f t="shared" si="60"/>
        <v>1</v>
      </c>
      <c r="AM170" s="88">
        <f t="shared" si="61"/>
        <v>480</v>
      </c>
      <c r="AN170" s="88">
        <f t="shared" si="62"/>
        <v>1200</v>
      </c>
    </row>
    <row r="171" spans="1:40" ht="15" hidden="1" x14ac:dyDescent="0.25">
      <c r="A171" s="11" t="s">
        <v>161</v>
      </c>
      <c r="B171" s="13" t="s">
        <v>164</v>
      </c>
      <c r="C171" s="1" t="str">
        <f t="shared" si="44"/>
        <v>BATMAN</v>
      </c>
      <c r="D171" s="14">
        <v>6</v>
      </c>
      <c r="E171" s="14">
        <v>45</v>
      </c>
      <c r="F171" s="14">
        <v>37</v>
      </c>
      <c r="G171" s="14">
        <v>88</v>
      </c>
      <c r="H171" s="15">
        <v>8</v>
      </c>
      <c r="I171" s="15">
        <v>49</v>
      </c>
      <c r="J171" s="15">
        <v>33</v>
      </c>
      <c r="K171" s="15">
        <v>90</v>
      </c>
      <c r="L171" s="49">
        <v>31</v>
      </c>
      <c r="M171" s="6">
        <v>2</v>
      </c>
      <c r="N171" s="16">
        <f t="shared" si="65"/>
        <v>2</v>
      </c>
      <c r="O171" s="17">
        <f t="shared" si="66"/>
        <v>2.2727272727272728E-2</v>
      </c>
      <c r="P171" s="10">
        <v>96</v>
      </c>
      <c r="Q171" s="10">
        <v>118</v>
      </c>
      <c r="R171" s="10">
        <v>97</v>
      </c>
      <c r="S171" s="10">
        <v>125</v>
      </c>
      <c r="T171" s="10">
        <v>215</v>
      </c>
      <c r="U171" s="10">
        <v>311</v>
      </c>
      <c r="V171" s="18">
        <f t="shared" si="47"/>
        <v>8.3333333333333329E-2</v>
      </c>
      <c r="W171" s="18">
        <f t="shared" si="48"/>
        <v>0.4152542372881356</v>
      </c>
      <c r="X171" s="18">
        <f t="shared" si="49"/>
        <v>0.63917525773195871</v>
      </c>
      <c r="Y171" s="18">
        <f t="shared" si="50"/>
        <v>0.51627906976744187</v>
      </c>
      <c r="Z171" s="18">
        <f t="shared" si="51"/>
        <v>0.38263665594855306</v>
      </c>
      <c r="AA171" s="47">
        <f t="shared" si="52"/>
        <v>104</v>
      </c>
      <c r="AB171" s="6">
        <f t="shared" si="53"/>
        <v>35</v>
      </c>
      <c r="AC171" s="40">
        <v>90</v>
      </c>
      <c r="AD171" s="40">
        <f t="shared" si="54"/>
        <v>0</v>
      </c>
      <c r="AE171" s="41">
        <f t="shared" si="55"/>
        <v>1</v>
      </c>
      <c r="AF171" s="4">
        <v>9</v>
      </c>
      <c r="AG171" s="4">
        <v>7</v>
      </c>
      <c r="AH171" s="87">
        <f t="shared" si="56"/>
        <v>0</v>
      </c>
      <c r="AI171" s="43">
        <f t="shared" si="57"/>
        <v>0</v>
      </c>
      <c r="AJ171" s="53">
        <f t="shared" si="58"/>
        <v>39.5</v>
      </c>
      <c r="AK171" s="53">
        <f t="shared" si="59"/>
        <v>1</v>
      </c>
      <c r="AL171" s="53">
        <f t="shared" si="60"/>
        <v>0</v>
      </c>
      <c r="AM171" s="88">
        <f t="shared" si="61"/>
        <v>80</v>
      </c>
      <c r="AN171" s="88">
        <f t="shared" si="62"/>
        <v>0</v>
      </c>
    </row>
    <row r="172" spans="1:40" ht="15" hidden="1" x14ac:dyDescent="0.25">
      <c r="A172" s="11" t="s">
        <v>161</v>
      </c>
      <c r="B172" s="13" t="s">
        <v>165</v>
      </c>
      <c r="C172" s="1" t="str">
        <f t="shared" si="44"/>
        <v>BATMAN</v>
      </c>
      <c r="D172" s="14">
        <v>123</v>
      </c>
      <c r="E172" s="14">
        <v>596</v>
      </c>
      <c r="F172" s="14">
        <v>484</v>
      </c>
      <c r="G172" s="14">
        <v>1203</v>
      </c>
      <c r="H172" s="15">
        <v>200</v>
      </c>
      <c r="I172" s="15">
        <v>781</v>
      </c>
      <c r="J172" s="15">
        <v>565</v>
      </c>
      <c r="K172" s="15">
        <v>1546</v>
      </c>
      <c r="L172" s="49">
        <v>244</v>
      </c>
      <c r="M172" s="6">
        <v>75</v>
      </c>
      <c r="N172" s="16">
        <f t="shared" si="65"/>
        <v>343</v>
      </c>
      <c r="O172" s="17">
        <f t="shared" si="66"/>
        <v>0.28512053200332504</v>
      </c>
      <c r="P172" s="10">
        <v>1130</v>
      </c>
      <c r="Q172" s="10">
        <v>1614</v>
      </c>
      <c r="R172" s="10">
        <v>1138</v>
      </c>
      <c r="S172" s="10">
        <v>1604</v>
      </c>
      <c r="T172" s="10">
        <v>2752</v>
      </c>
      <c r="U172" s="10">
        <v>3882</v>
      </c>
      <c r="V172" s="18">
        <f t="shared" si="47"/>
        <v>0.17699115044247787</v>
      </c>
      <c r="W172" s="18">
        <f t="shared" si="48"/>
        <v>0.48389095415117722</v>
      </c>
      <c r="X172" s="18">
        <f t="shared" si="49"/>
        <v>0.64499121265377857</v>
      </c>
      <c r="Y172" s="18">
        <f t="shared" si="50"/>
        <v>0.55050872093023251</v>
      </c>
      <c r="Z172" s="18">
        <f t="shared" si="51"/>
        <v>0.44178258629572387</v>
      </c>
      <c r="AA172" s="47">
        <f t="shared" si="52"/>
        <v>1237</v>
      </c>
      <c r="AB172" s="6">
        <f t="shared" si="53"/>
        <v>404</v>
      </c>
      <c r="AC172" s="40">
        <v>1546</v>
      </c>
      <c r="AD172" s="40">
        <f t="shared" si="54"/>
        <v>0</v>
      </c>
      <c r="AE172" s="41">
        <f t="shared" si="55"/>
        <v>1</v>
      </c>
      <c r="AF172" s="4">
        <v>88</v>
      </c>
      <c r="AG172" s="4">
        <v>94</v>
      </c>
      <c r="AH172" s="87">
        <f t="shared" si="56"/>
        <v>6.8181818181818177E-2</v>
      </c>
      <c r="AI172" s="43">
        <f t="shared" si="57"/>
        <v>0.1276595744680851</v>
      </c>
      <c r="AJ172" s="53">
        <f t="shared" si="58"/>
        <v>411.39999999999986</v>
      </c>
      <c r="AK172" s="53">
        <f t="shared" si="59"/>
        <v>20</v>
      </c>
      <c r="AL172" s="53">
        <f t="shared" si="60"/>
        <v>4</v>
      </c>
      <c r="AM172" s="88">
        <f t="shared" si="61"/>
        <v>1600</v>
      </c>
      <c r="AN172" s="88">
        <f t="shared" si="62"/>
        <v>4800</v>
      </c>
    </row>
    <row r="173" spans="1:40" ht="15" hidden="1" x14ac:dyDescent="0.25">
      <c r="A173" s="11" t="s">
        <v>161</v>
      </c>
      <c r="B173" s="13" t="s">
        <v>1048</v>
      </c>
      <c r="C173" s="1" t="str">
        <f t="shared" si="44"/>
        <v>BATMAN</v>
      </c>
      <c r="D173" s="14">
        <v>373</v>
      </c>
      <c r="E173" s="14">
        <v>2723</v>
      </c>
      <c r="F173" s="14">
        <v>2976</v>
      </c>
      <c r="G173" s="14">
        <v>6072</v>
      </c>
      <c r="H173" s="15">
        <v>397</v>
      </c>
      <c r="I173" s="15">
        <v>2654</v>
      </c>
      <c r="J173" s="15">
        <v>3347</v>
      </c>
      <c r="K173" s="15">
        <v>6398</v>
      </c>
      <c r="L173" s="49">
        <v>961</v>
      </c>
      <c r="M173" s="6">
        <v>529</v>
      </c>
      <c r="N173" s="16">
        <f t="shared" si="65"/>
        <v>326</v>
      </c>
      <c r="O173" s="17">
        <f t="shared" si="66"/>
        <v>5.3689064558629776E-2</v>
      </c>
      <c r="P173" s="10">
        <v>7566</v>
      </c>
      <c r="Q173" s="10">
        <v>9987</v>
      </c>
      <c r="R173" s="10">
        <v>7504</v>
      </c>
      <c r="S173" s="10">
        <v>10097</v>
      </c>
      <c r="T173" s="10">
        <v>17491</v>
      </c>
      <c r="U173" s="10">
        <v>25057</v>
      </c>
      <c r="V173" s="18">
        <f t="shared" si="47"/>
        <v>5.2471583399418452E-2</v>
      </c>
      <c r="W173" s="18">
        <f t="shared" si="48"/>
        <v>0.26574546910984281</v>
      </c>
      <c r="X173" s="18">
        <f t="shared" si="49"/>
        <v>0.50359808102345416</v>
      </c>
      <c r="Y173" s="18">
        <f t="shared" si="50"/>
        <v>0.36778914870504831</v>
      </c>
      <c r="Z173" s="18">
        <f t="shared" si="51"/>
        <v>0.27257852097218344</v>
      </c>
      <c r="AA173" s="47">
        <f t="shared" si="52"/>
        <v>11058</v>
      </c>
      <c r="AB173" s="6">
        <f t="shared" si="53"/>
        <v>3725</v>
      </c>
      <c r="AC173" s="40">
        <v>5840</v>
      </c>
      <c r="AD173" s="40">
        <f t="shared" si="54"/>
        <v>558</v>
      </c>
      <c r="AE173" s="41">
        <f t="shared" si="55"/>
        <v>0.91278524538918415</v>
      </c>
      <c r="AF173" s="4">
        <v>211</v>
      </c>
      <c r="AG173" s="4">
        <v>312</v>
      </c>
      <c r="AH173" s="87">
        <f t="shared" si="56"/>
        <v>0.47867298578199052</v>
      </c>
      <c r="AI173" s="43">
        <f t="shared" si="57"/>
        <v>0.64743589743589747</v>
      </c>
      <c r="AJ173" s="53">
        <f t="shared" si="58"/>
        <v>5810.6999999999989</v>
      </c>
      <c r="AK173" s="53">
        <f t="shared" si="59"/>
        <v>290</v>
      </c>
      <c r="AL173" s="53">
        <f t="shared" si="60"/>
        <v>58</v>
      </c>
      <c r="AM173" s="88">
        <f t="shared" si="61"/>
        <v>23200</v>
      </c>
      <c r="AN173" s="88">
        <f t="shared" si="62"/>
        <v>69600</v>
      </c>
    </row>
    <row r="174" spans="1:40" ht="15" hidden="1" x14ac:dyDescent="0.25">
      <c r="A174" s="11" t="s">
        <v>161</v>
      </c>
      <c r="B174" s="13" t="s">
        <v>166</v>
      </c>
      <c r="C174" s="1" t="str">
        <f t="shared" si="44"/>
        <v>BATMAN</v>
      </c>
      <c r="D174" s="14">
        <v>85</v>
      </c>
      <c r="E174" s="14">
        <v>299</v>
      </c>
      <c r="F174" s="14">
        <v>181</v>
      </c>
      <c r="G174" s="14">
        <v>565</v>
      </c>
      <c r="H174" s="15">
        <v>90</v>
      </c>
      <c r="I174" s="15">
        <v>251</v>
      </c>
      <c r="J174" s="15">
        <v>202</v>
      </c>
      <c r="K174" s="15">
        <v>543</v>
      </c>
      <c r="L174" s="49">
        <v>142</v>
      </c>
      <c r="M174" s="6">
        <v>31</v>
      </c>
      <c r="N174" s="16">
        <f t="shared" si="65"/>
        <v>-22</v>
      </c>
      <c r="O174" s="17">
        <f t="shared" si="66"/>
        <v>-3.8938053097345132E-2</v>
      </c>
      <c r="P174" s="10">
        <v>531</v>
      </c>
      <c r="Q174" s="10">
        <v>711</v>
      </c>
      <c r="R174" s="10">
        <v>560</v>
      </c>
      <c r="S174" s="10">
        <v>770</v>
      </c>
      <c r="T174" s="10">
        <v>1271</v>
      </c>
      <c r="U174" s="10">
        <v>1802</v>
      </c>
      <c r="V174" s="18">
        <f t="shared" si="47"/>
        <v>0.16949152542372881</v>
      </c>
      <c r="W174" s="18">
        <f t="shared" si="48"/>
        <v>0.3530239099859353</v>
      </c>
      <c r="X174" s="18">
        <f t="shared" si="49"/>
        <v>0.55892857142857144</v>
      </c>
      <c r="Y174" s="18">
        <f t="shared" si="50"/>
        <v>0.44374508261211643</v>
      </c>
      <c r="Z174" s="18">
        <f t="shared" si="51"/>
        <v>0.36293007769145397</v>
      </c>
      <c r="AA174" s="47">
        <f t="shared" si="52"/>
        <v>707</v>
      </c>
      <c r="AB174" s="6">
        <f t="shared" si="53"/>
        <v>247</v>
      </c>
      <c r="AC174" s="40">
        <v>543</v>
      </c>
      <c r="AD174" s="40">
        <f t="shared" si="54"/>
        <v>0</v>
      </c>
      <c r="AE174" s="41">
        <f t="shared" si="55"/>
        <v>1</v>
      </c>
      <c r="AF174" s="4">
        <v>56</v>
      </c>
      <c r="AG174" s="4">
        <v>44</v>
      </c>
      <c r="AH174" s="87">
        <f t="shared" si="56"/>
        <v>0</v>
      </c>
      <c r="AI174" s="43">
        <f t="shared" si="57"/>
        <v>0</v>
      </c>
      <c r="AJ174" s="53">
        <f t="shared" si="58"/>
        <v>325.69999999999993</v>
      </c>
      <c r="AK174" s="53">
        <f t="shared" si="59"/>
        <v>16</v>
      </c>
      <c r="AL174" s="53">
        <f t="shared" si="60"/>
        <v>3</v>
      </c>
      <c r="AM174" s="88">
        <f t="shared" si="61"/>
        <v>1280</v>
      </c>
      <c r="AN174" s="88">
        <f t="shared" si="62"/>
        <v>3600</v>
      </c>
    </row>
    <row r="175" spans="1:40" ht="15" hidden="1" x14ac:dyDescent="0.25">
      <c r="A175" s="11" t="s">
        <v>167</v>
      </c>
      <c r="B175" s="13" t="s">
        <v>168</v>
      </c>
      <c r="C175" s="1" t="str">
        <f t="shared" si="44"/>
        <v>BAYBURT</v>
      </c>
      <c r="D175" s="14">
        <v>2</v>
      </c>
      <c r="E175" s="14">
        <v>41</v>
      </c>
      <c r="F175" s="14">
        <v>44</v>
      </c>
      <c r="G175" s="14">
        <v>87</v>
      </c>
      <c r="H175" s="15">
        <v>3</v>
      </c>
      <c r="I175" s="15">
        <v>27</v>
      </c>
      <c r="J175" s="15">
        <v>30</v>
      </c>
      <c r="K175" s="15">
        <v>60</v>
      </c>
      <c r="L175" s="49">
        <v>3</v>
      </c>
      <c r="M175" s="6">
        <v>4</v>
      </c>
      <c r="N175" s="16">
        <f t="shared" si="65"/>
        <v>-27</v>
      </c>
      <c r="O175" s="17">
        <f t="shared" si="66"/>
        <v>-0.31034482758620691</v>
      </c>
      <c r="P175" s="10">
        <v>66</v>
      </c>
      <c r="Q175" s="10">
        <v>98</v>
      </c>
      <c r="R175" s="10">
        <v>60</v>
      </c>
      <c r="S175" s="10">
        <v>85</v>
      </c>
      <c r="T175" s="10">
        <v>158</v>
      </c>
      <c r="U175" s="10">
        <v>224</v>
      </c>
      <c r="V175" s="18">
        <f t="shared" si="47"/>
        <v>4.5454545454545456E-2</v>
      </c>
      <c r="W175" s="18">
        <f t="shared" si="48"/>
        <v>0.27551020408163263</v>
      </c>
      <c r="X175" s="18">
        <f t="shared" si="49"/>
        <v>0.48333333333333334</v>
      </c>
      <c r="Y175" s="18">
        <f t="shared" si="50"/>
        <v>0.35443037974683544</v>
      </c>
      <c r="Z175" s="18">
        <f t="shared" si="51"/>
        <v>0.26339285714285715</v>
      </c>
      <c r="AA175" s="47">
        <f t="shared" si="52"/>
        <v>102</v>
      </c>
      <c r="AB175" s="6">
        <f t="shared" si="53"/>
        <v>31</v>
      </c>
      <c r="AC175" s="40">
        <v>60</v>
      </c>
      <c r="AD175" s="40">
        <f t="shared" si="54"/>
        <v>0</v>
      </c>
      <c r="AE175" s="41">
        <f t="shared" si="55"/>
        <v>1</v>
      </c>
      <c r="AF175" s="4">
        <v>4</v>
      </c>
      <c r="AG175" s="4">
        <v>4</v>
      </c>
      <c r="AH175" s="87">
        <f t="shared" si="56"/>
        <v>0</v>
      </c>
      <c r="AI175" s="43">
        <f t="shared" si="57"/>
        <v>0</v>
      </c>
      <c r="AJ175" s="53">
        <f t="shared" si="58"/>
        <v>54.599999999999994</v>
      </c>
      <c r="AK175" s="53">
        <f t="shared" si="59"/>
        <v>2</v>
      </c>
      <c r="AL175" s="53">
        <f t="shared" si="60"/>
        <v>0</v>
      </c>
      <c r="AM175" s="88">
        <f t="shared" si="61"/>
        <v>160</v>
      </c>
      <c r="AN175" s="88">
        <f t="shared" si="62"/>
        <v>0</v>
      </c>
    </row>
    <row r="176" spans="1:40" ht="15" hidden="1" x14ac:dyDescent="0.25">
      <c r="A176" s="11" t="s">
        <v>167</v>
      </c>
      <c r="B176" s="13" t="s">
        <v>169</v>
      </c>
      <c r="C176" s="1" t="str">
        <f t="shared" si="44"/>
        <v>BAYBURT</v>
      </c>
      <c r="D176" s="14">
        <v>1</v>
      </c>
      <c r="E176" s="14">
        <v>42</v>
      </c>
      <c r="F176" s="14">
        <v>19</v>
      </c>
      <c r="G176" s="14">
        <v>62</v>
      </c>
      <c r="H176" s="15">
        <v>2</v>
      </c>
      <c r="I176" s="15">
        <v>34</v>
      </c>
      <c r="J176" s="15">
        <v>33</v>
      </c>
      <c r="K176" s="15">
        <v>69</v>
      </c>
      <c r="L176" s="49">
        <v>16</v>
      </c>
      <c r="M176" s="6">
        <v>3</v>
      </c>
      <c r="N176" s="16">
        <f t="shared" si="65"/>
        <v>7</v>
      </c>
      <c r="O176" s="17">
        <f t="shared" si="66"/>
        <v>0.11290322580645161</v>
      </c>
      <c r="P176" s="10">
        <v>114</v>
      </c>
      <c r="Q176" s="10">
        <v>153</v>
      </c>
      <c r="R176" s="10">
        <v>115</v>
      </c>
      <c r="S176" s="10">
        <v>153</v>
      </c>
      <c r="T176" s="10">
        <v>268</v>
      </c>
      <c r="U176" s="10">
        <v>382</v>
      </c>
      <c r="V176" s="18">
        <f t="shared" si="47"/>
        <v>1.7543859649122806E-2</v>
      </c>
      <c r="W176" s="18">
        <f t="shared" si="48"/>
        <v>0.22222222222222221</v>
      </c>
      <c r="X176" s="18">
        <f t="shared" si="49"/>
        <v>0.4</v>
      </c>
      <c r="Y176" s="18">
        <f t="shared" si="50"/>
        <v>0.29850746268656714</v>
      </c>
      <c r="Z176" s="18">
        <f t="shared" si="51"/>
        <v>0.21465968586387435</v>
      </c>
      <c r="AA176" s="47">
        <f t="shared" si="52"/>
        <v>188</v>
      </c>
      <c r="AB176" s="6">
        <f t="shared" si="53"/>
        <v>69</v>
      </c>
      <c r="AC176" s="40">
        <v>69</v>
      </c>
      <c r="AD176" s="40">
        <f t="shared" si="54"/>
        <v>0</v>
      </c>
      <c r="AE176" s="41">
        <f t="shared" si="55"/>
        <v>1</v>
      </c>
      <c r="AF176" s="4">
        <v>4</v>
      </c>
      <c r="AG176" s="4">
        <v>4</v>
      </c>
      <c r="AH176" s="87">
        <f t="shared" si="56"/>
        <v>0</v>
      </c>
      <c r="AI176" s="43">
        <f t="shared" si="57"/>
        <v>0</v>
      </c>
      <c r="AJ176" s="53">
        <f t="shared" si="58"/>
        <v>107.6</v>
      </c>
      <c r="AK176" s="53">
        <f t="shared" si="59"/>
        <v>5</v>
      </c>
      <c r="AL176" s="53">
        <f t="shared" si="60"/>
        <v>1</v>
      </c>
      <c r="AM176" s="88">
        <f t="shared" si="61"/>
        <v>400</v>
      </c>
      <c r="AN176" s="88">
        <f t="shared" si="62"/>
        <v>1200</v>
      </c>
    </row>
    <row r="177" spans="1:40" ht="15" hidden="1" x14ac:dyDescent="0.25">
      <c r="A177" s="11" t="s">
        <v>167</v>
      </c>
      <c r="B177" s="13" t="s">
        <v>1049</v>
      </c>
      <c r="C177" s="1" t="str">
        <f t="shared" si="44"/>
        <v>BAYBURT</v>
      </c>
      <c r="D177" s="14">
        <v>69</v>
      </c>
      <c r="E177" s="14">
        <v>321</v>
      </c>
      <c r="F177" s="14">
        <v>468</v>
      </c>
      <c r="G177" s="14">
        <v>858</v>
      </c>
      <c r="H177" s="15">
        <v>80</v>
      </c>
      <c r="I177" s="15">
        <v>305</v>
      </c>
      <c r="J177" s="15">
        <v>456</v>
      </c>
      <c r="K177" s="15">
        <v>841</v>
      </c>
      <c r="L177" s="49">
        <v>64</v>
      </c>
      <c r="M177" s="6">
        <v>75</v>
      </c>
      <c r="N177" s="16">
        <f t="shared" si="65"/>
        <v>-17</v>
      </c>
      <c r="O177" s="17">
        <f t="shared" si="66"/>
        <v>-1.9813519813519812E-2</v>
      </c>
      <c r="P177" s="10">
        <v>691</v>
      </c>
      <c r="Q177" s="10">
        <v>962</v>
      </c>
      <c r="R177" s="10">
        <v>777</v>
      </c>
      <c r="S177" s="10">
        <v>1002</v>
      </c>
      <c r="T177" s="10">
        <v>1739</v>
      </c>
      <c r="U177" s="10">
        <v>2430</v>
      </c>
      <c r="V177" s="18">
        <f t="shared" si="47"/>
        <v>0.11577424023154848</v>
      </c>
      <c r="W177" s="18">
        <f t="shared" si="48"/>
        <v>0.31704781704781704</v>
      </c>
      <c r="X177" s="18">
        <f t="shared" si="49"/>
        <v>0.57271557271557272</v>
      </c>
      <c r="Y177" s="18">
        <f t="shared" si="50"/>
        <v>0.43128234617596317</v>
      </c>
      <c r="Z177" s="18">
        <f t="shared" si="51"/>
        <v>0.34156378600823045</v>
      </c>
      <c r="AA177" s="47">
        <f t="shared" si="52"/>
        <v>989</v>
      </c>
      <c r="AB177" s="6">
        <f t="shared" si="53"/>
        <v>332</v>
      </c>
      <c r="AC177" s="40">
        <v>762</v>
      </c>
      <c r="AD177" s="40">
        <f t="shared" si="54"/>
        <v>79</v>
      </c>
      <c r="AE177" s="41">
        <f t="shared" si="55"/>
        <v>0.90606420927467302</v>
      </c>
      <c r="AF177" s="4">
        <v>45</v>
      </c>
      <c r="AG177" s="4">
        <v>49</v>
      </c>
      <c r="AH177" s="87">
        <f t="shared" si="56"/>
        <v>8.8888888888888892E-2</v>
      </c>
      <c r="AI177" s="43">
        <f t="shared" si="57"/>
        <v>0.16326530612244897</v>
      </c>
      <c r="AJ177" s="53">
        <f t="shared" si="58"/>
        <v>467.29999999999995</v>
      </c>
      <c r="AK177" s="53">
        <f t="shared" si="59"/>
        <v>23</v>
      </c>
      <c r="AL177" s="53">
        <f t="shared" si="60"/>
        <v>4</v>
      </c>
      <c r="AM177" s="88">
        <f t="shared" si="61"/>
        <v>1840</v>
      </c>
      <c r="AN177" s="88">
        <f t="shared" si="62"/>
        <v>4800</v>
      </c>
    </row>
    <row r="178" spans="1:40" ht="15" hidden="1" x14ac:dyDescent="0.25">
      <c r="A178" s="11" t="s">
        <v>170</v>
      </c>
      <c r="B178" s="13" t="s">
        <v>171</v>
      </c>
      <c r="C178" s="1" t="str">
        <f t="shared" si="44"/>
        <v>BİLECİK</v>
      </c>
      <c r="D178" s="14">
        <v>72</v>
      </c>
      <c r="E178" s="14">
        <v>326</v>
      </c>
      <c r="F178" s="14">
        <v>630</v>
      </c>
      <c r="G178" s="14">
        <v>1028</v>
      </c>
      <c r="H178" s="15">
        <v>94</v>
      </c>
      <c r="I178" s="15">
        <v>313</v>
      </c>
      <c r="J178" s="15">
        <v>760</v>
      </c>
      <c r="K178" s="15">
        <v>1167</v>
      </c>
      <c r="L178" s="49">
        <v>40</v>
      </c>
      <c r="M178" s="6">
        <v>176</v>
      </c>
      <c r="N178" s="16">
        <f t="shared" si="65"/>
        <v>139</v>
      </c>
      <c r="O178" s="17">
        <f t="shared" si="66"/>
        <v>0.13521400778210116</v>
      </c>
      <c r="P178" s="10">
        <v>727</v>
      </c>
      <c r="Q178" s="10">
        <v>943</v>
      </c>
      <c r="R178" s="10">
        <v>787</v>
      </c>
      <c r="S178" s="10">
        <v>988</v>
      </c>
      <c r="T178" s="10">
        <v>1730</v>
      </c>
      <c r="U178" s="10">
        <v>2457</v>
      </c>
      <c r="V178" s="18">
        <f t="shared" si="47"/>
        <v>0.12929848693259974</v>
      </c>
      <c r="W178" s="18">
        <f t="shared" si="48"/>
        <v>0.33191940615058324</v>
      </c>
      <c r="X178" s="18">
        <f t="shared" si="49"/>
        <v>0.79288437102922493</v>
      </c>
      <c r="Y178" s="18">
        <f t="shared" si="50"/>
        <v>0.54161849710982657</v>
      </c>
      <c r="Z178" s="18">
        <f t="shared" si="51"/>
        <v>0.41961741961741961</v>
      </c>
      <c r="AA178" s="47">
        <f t="shared" si="52"/>
        <v>793</v>
      </c>
      <c r="AB178" s="6">
        <f t="shared" si="53"/>
        <v>163</v>
      </c>
      <c r="AC178" s="40">
        <v>1100</v>
      </c>
      <c r="AD178" s="40">
        <f t="shared" si="54"/>
        <v>67</v>
      </c>
      <c r="AE178" s="41">
        <f t="shared" si="55"/>
        <v>0.94258783204798624</v>
      </c>
      <c r="AF178" s="4">
        <v>40</v>
      </c>
      <c r="AG178" s="4">
        <v>57</v>
      </c>
      <c r="AH178" s="87">
        <f t="shared" si="56"/>
        <v>0.42499999999999999</v>
      </c>
      <c r="AI178" s="43">
        <f t="shared" si="57"/>
        <v>0.59649122807017541</v>
      </c>
      <c r="AJ178" s="53">
        <f t="shared" si="58"/>
        <v>274</v>
      </c>
      <c r="AK178" s="53">
        <f t="shared" si="59"/>
        <v>13</v>
      </c>
      <c r="AL178" s="53">
        <f t="shared" si="60"/>
        <v>2</v>
      </c>
      <c r="AM178" s="88">
        <f t="shared" si="61"/>
        <v>1040</v>
      </c>
      <c r="AN178" s="88">
        <f t="shared" si="62"/>
        <v>2400</v>
      </c>
    </row>
    <row r="179" spans="1:40" ht="15" hidden="1" x14ac:dyDescent="0.25">
      <c r="A179" s="11" t="s">
        <v>170</v>
      </c>
      <c r="B179" s="13" t="s">
        <v>172</v>
      </c>
      <c r="C179" s="1" t="str">
        <f t="shared" si="44"/>
        <v>BİLECİK</v>
      </c>
      <c r="D179" s="14">
        <v>8</v>
      </c>
      <c r="E179" s="14">
        <v>30</v>
      </c>
      <c r="F179" s="14">
        <v>38</v>
      </c>
      <c r="G179" s="14">
        <v>76</v>
      </c>
      <c r="H179" s="15">
        <v>7</v>
      </c>
      <c r="I179" s="15">
        <v>8</v>
      </c>
      <c r="J179" s="15">
        <v>28</v>
      </c>
      <c r="K179" s="15">
        <v>43</v>
      </c>
      <c r="L179" s="49">
        <v>3</v>
      </c>
      <c r="M179" s="6">
        <v>3</v>
      </c>
      <c r="N179" s="16">
        <f t="shared" si="65"/>
        <v>-33</v>
      </c>
      <c r="O179" s="17">
        <f t="shared" si="66"/>
        <v>-0.43421052631578949</v>
      </c>
      <c r="P179" s="10">
        <v>54</v>
      </c>
      <c r="Q179" s="10">
        <v>63</v>
      </c>
      <c r="R179" s="10">
        <v>54</v>
      </c>
      <c r="S179" s="10">
        <v>73</v>
      </c>
      <c r="T179" s="10">
        <v>117</v>
      </c>
      <c r="U179" s="10">
        <v>171</v>
      </c>
      <c r="V179" s="18">
        <f t="shared" si="47"/>
        <v>0.12962962962962962</v>
      </c>
      <c r="W179" s="18">
        <f t="shared" si="48"/>
        <v>0.12698412698412698</v>
      </c>
      <c r="X179" s="18">
        <f t="shared" si="49"/>
        <v>0.51851851851851849</v>
      </c>
      <c r="Y179" s="18">
        <f t="shared" si="50"/>
        <v>0.30769230769230771</v>
      </c>
      <c r="Z179" s="18">
        <f t="shared" si="51"/>
        <v>0.25146198830409355</v>
      </c>
      <c r="AA179" s="47">
        <f t="shared" si="52"/>
        <v>81</v>
      </c>
      <c r="AB179" s="6">
        <f t="shared" si="53"/>
        <v>26</v>
      </c>
      <c r="AC179" s="40">
        <v>43</v>
      </c>
      <c r="AD179" s="40">
        <f t="shared" si="54"/>
        <v>0</v>
      </c>
      <c r="AE179" s="41">
        <f t="shared" si="55"/>
        <v>1</v>
      </c>
      <c r="AF179" s="4">
        <v>3</v>
      </c>
      <c r="AG179" s="4">
        <v>3</v>
      </c>
      <c r="AH179" s="87">
        <f t="shared" si="56"/>
        <v>0</v>
      </c>
      <c r="AI179" s="43">
        <f t="shared" si="57"/>
        <v>0</v>
      </c>
      <c r="AJ179" s="53">
        <f t="shared" si="58"/>
        <v>45.899999999999991</v>
      </c>
      <c r="AK179" s="53">
        <f t="shared" si="59"/>
        <v>2</v>
      </c>
      <c r="AL179" s="53">
        <f t="shared" si="60"/>
        <v>0</v>
      </c>
      <c r="AM179" s="88">
        <f t="shared" si="61"/>
        <v>160</v>
      </c>
      <c r="AN179" s="88">
        <f t="shared" si="62"/>
        <v>0</v>
      </c>
    </row>
    <row r="180" spans="1:40" ht="12.75" hidden="1" customHeight="1" x14ac:dyDescent="0.2">
      <c r="A180" s="11" t="s">
        <v>170</v>
      </c>
      <c r="B180" s="13" t="s">
        <v>173</v>
      </c>
      <c r="C180" s="1" t="str">
        <f t="shared" si="44"/>
        <v>BİLECİK</v>
      </c>
      <c r="D180" s="14">
        <v>2</v>
      </c>
      <c r="E180" s="14">
        <v>8</v>
      </c>
      <c r="F180" s="14">
        <v>3</v>
      </c>
      <c r="G180" s="14">
        <v>13</v>
      </c>
      <c r="H180" s="15">
        <v>2</v>
      </c>
      <c r="I180" s="15">
        <v>2</v>
      </c>
      <c r="J180" s="15">
        <v>2</v>
      </c>
      <c r="K180" s="15">
        <v>6</v>
      </c>
      <c r="L180" s="50"/>
      <c r="M180" s="6">
        <v>2</v>
      </c>
      <c r="N180" s="16">
        <f t="shared" si="65"/>
        <v>-7</v>
      </c>
      <c r="O180" s="17">
        <f t="shared" si="66"/>
        <v>-0.53846153846153844</v>
      </c>
      <c r="P180" s="10">
        <v>9</v>
      </c>
      <c r="Q180" s="10">
        <v>17</v>
      </c>
      <c r="R180" s="10">
        <v>9</v>
      </c>
      <c r="S180" s="10">
        <v>13</v>
      </c>
      <c r="T180" s="10">
        <v>26</v>
      </c>
      <c r="U180" s="10">
        <v>35</v>
      </c>
      <c r="V180" s="18">
        <f t="shared" si="47"/>
        <v>0.22222222222222221</v>
      </c>
      <c r="W180" s="18">
        <f t="shared" si="48"/>
        <v>0.11764705882352941</v>
      </c>
      <c r="X180" s="18">
        <f t="shared" si="49"/>
        <v>0</v>
      </c>
      <c r="Y180" s="18">
        <f t="shared" si="50"/>
        <v>7.6923076923076927E-2</v>
      </c>
      <c r="Z180" s="18">
        <f t="shared" si="51"/>
        <v>0.11428571428571428</v>
      </c>
      <c r="AA180" s="47">
        <f t="shared" si="52"/>
        <v>24</v>
      </c>
      <c r="AB180" s="6">
        <f t="shared" si="53"/>
        <v>9</v>
      </c>
      <c r="AC180" s="40">
        <v>6</v>
      </c>
      <c r="AD180" s="40">
        <f t="shared" si="54"/>
        <v>0</v>
      </c>
      <c r="AE180" s="41">
        <f t="shared" si="55"/>
        <v>1</v>
      </c>
      <c r="AF180" s="4">
        <v>1</v>
      </c>
      <c r="AG180" s="4">
        <v>1</v>
      </c>
      <c r="AH180" s="87">
        <f t="shared" si="56"/>
        <v>0</v>
      </c>
      <c r="AI180" s="43">
        <f t="shared" si="57"/>
        <v>0</v>
      </c>
      <c r="AJ180" s="53">
        <f t="shared" si="58"/>
        <v>16.2</v>
      </c>
      <c r="AK180" s="53">
        <f t="shared" si="59"/>
        <v>0</v>
      </c>
      <c r="AL180" s="53">
        <f t="shared" si="60"/>
        <v>0</v>
      </c>
      <c r="AM180" s="88">
        <f t="shared" si="61"/>
        <v>0</v>
      </c>
      <c r="AN180" s="88">
        <f t="shared" si="62"/>
        <v>0</v>
      </c>
    </row>
    <row r="181" spans="1:40" ht="15" hidden="1" x14ac:dyDescent="0.25">
      <c r="A181" s="11" t="s">
        <v>170</v>
      </c>
      <c r="B181" s="13" t="s">
        <v>1050</v>
      </c>
      <c r="C181" s="1" t="str">
        <f t="shared" si="44"/>
        <v>BİLECİK</v>
      </c>
      <c r="D181" s="14">
        <v>158</v>
      </c>
      <c r="E181" s="14">
        <v>350</v>
      </c>
      <c r="F181" s="14">
        <v>620</v>
      </c>
      <c r="G181" s="14">
        <v>1128</v>
      </c>
      <c r="H181" s="15">
        <v>146</v>
      </c>
      <c r="I181" s="15">
        <v>362</v>
      </c>
      <c r="J181" s="15">
        <v>677</v>
      </c>
      <c r="K181" s="15">
        <v>1185</v>
      </c>
      <c r="L181" s="49">
        <v>3</v>
      </c>
      <c r="M181" s="6">
        <v>160</v>
      </c>
      <c r="N181" s="16">
        <f t="shared" si="65"/>
        <v>57</v>
      </c>
      <c r="O181" s="17">
        <f t="shared" si="66"/>
        <v>5.0531914893617018E-2</v>
      </c>
      <c r="P181" s="10">
        <v>696</v>
      </c>
      <c r="Q181" s="10">
        <v>919</v>
      </c>
      <c r="R181" s="10">
        <v>644</v>
      </c>
      <c r="S181" s="10">
        <v>879</v>
      </c>
      <c r="T181" s="10">
        <v>1563</v>
      </c>
      <c r="U181" s="10">
        <v>2259</v>
      </c>
      <c r="V181" s="18">
        <f t="shared" si="47"/>
        <v>0.20977011494252873</v>
      </c>
      <c r="W181" s="18">
        <f t="shared" si="48"/>
        <v>0.39390642002176279</v>
      </c>
      <c r="X181" s="18">
        <f t="shared" si="49"/>
        <v>0.80745341614906829</v>
      </c>
      <c r="Y181" s="18">
        <f t="shared" si="50"/>
        <v>0.56429942418426104</v>
      </c>
      <c r="Z181" s="18">
        <f t="shared" si="51"/>
        <v>0.45506861443116425</v>
      </c>
      <c r="AA181" s="47">
        <f t="shared" si="52"/>
        <v>681</v>
      </c>
      <c r="AB181" s="6">
        <f t="shared" si="53"/>
        <v>124</v>
      </c>
      <c r="AC181" s="40">
        <v>1082</v>
      </c>
      <c r="AD181" s="40">
        <f t="shared" si="54"/>
        <v>103</v>
      </c>
      <c r="AE181" s="41">
        <f t="shared" si="55"/>
        <v>0.91308016877637133</v>
      </c>
      <c r="AF181" s="4">
        <v>41</v>
      </c>
      <c r="AG181" s="4">
        <v>52</v>
      </c>
      <c r="AH181" s="87">
        <f t="shared" si="56"/>
        <v>0.26829268292682928</v>
      </c>
      <c r="AI181" s="43">
        <f t="shared" si="57"/>
        <v>0.42307692307692307</v>
      </c>
      <c r="AJ181" s="53">
        <f t="shared" si="58"/>
        <v>212.09999999999991</v>
      </c>
      <c r="AK181" s="53">
        <f t="shared" si="59"/>
        <v>10</v>
      </c>
      <c r="AL181" s="53">
        <f t="shared" si="60"/>
        <v>2</v>
      </c>
      <c r="AM181" s="88">
        <f t="shared" si="61"/>
        <v>800</v>
      </c>
      <c r="AN181" s="88">
        <f t="shared" si="62"/>
        <v>2400</v>
      </c>
    </row>
    <row r="182" spans="1:40" ht="15" hidden="1" customHeight="1" x14ac:dyDescent="0.25">
      <c r="A182" s="11" t="s">
        <v>170</v>
      </c>
      <c r="B182" s="13" t="s">
        <v>174</v>
      </c>
      <c r="C182" s="1" t="str">
        <f t="shared" si="44"/>
        <v>BİLECİK</v>
      </c>
      <c r="D182" s="14">
        <v>22</v>
      </c>
      <c r="E182" s="14">
        <v>107</v>
      </c>
      <c r="F182" s="14">
        <v>138</v>
      </c>
      <c r="G182" s="14">
        <v>267</v>
      </c>
      <c r="H182" s="15">
        <v>15</v>
      </c>
      <c r="I182" s="15">
        <v>92</v>
      </c>
      <c r="J182" s="15">
        <v>185</v>
      </c>
      <c r="K182" s="15">
        <v>292</v>
      </c>
      <c r="L182" s="49">
        <v>9</v>
      </c>
      <c r="M182" s="6">
        <v>53</v>
      </c>
      <c r="N182" s="16">
        <f t="shared" si="65"/>
        <v>25</v>
      </c>
      <c r="O182" s="17">
        <f t="shared" si="66"/>
        <v>9.3632958801498134E-2</v>
      </c>
      <c r="P182" s="10">
        <v>197</v>
      </c>
      <c r="Q182" s="10">
        <v>288</v>
      </c>
      <c r="R182" s="10">
        <v>225</v>
      </c>
      <c r="S182" s="10">
        <v>313</v>
      </c>
      <c r="T182" s="10">
        <v>513</v>
      </c>
      <c r="U182" s="10">
        <v>710</v>
      </c>
      <c r="V182" s="18">
        <f t="shared" si="47"/>
        <v>7.6142131979695438E-2</v>
      </c>
      <c r="W182" s="18">
        <f t="shared" si="48"/>
        <v>0.31944444444444442</v>
      </c>
      <c r="X182" s="18">
        <f t="shared" si="49"/>
        <v>0.62666666666666671</v>
      </c>
      <c r="Y182" s="18">
        <f t="shared" si="50"/>
        <v>0.45419103313840153</v>
      </c>
      <c r="Z182" s="18">
        <f t="shared" si="51"/>
        <v>0.3492957746478873</v>
      </c>
      <c r="AA182" s="47">
        <f t="shared" si="52"/>
        <v>280</v>
      </c>
      <c r="AB182" s="6">
        <f t="shared" si="53"/>
        <v>84</v>
      </c>
      <c r="AC182" s="40">
        <v>264</v>
      </c>
      <c r="AD182" s="40">
        <f t="shared" si="54"/>
        <v>28</v>
      </c>
      <c r="AE182" s="41">
        <f t="shared" si="55"/>
        <v>0.90410958904109584</v>
      </c>
      <c r="AF182" s="4">
        <v>16</v>
      </c>
      <c r="AG182" s="4">
        <v>15</v>
      </c>
      <c r="AH182" s="87">
        <f t="shared" si="56"/>
        <v>0</v>
      </c>
      <c r="AI182" s="43">
        <f t="shared" si="57"/>
        <v>0</v>
      </c>
      <c r="AJ182" s="53">
        <f t="shared" si="58"/>
        <v>126.09999999999997</v>
      </c>
      <c r="AK182" s="53">
        <f t="shared" si="59"/>
        <v>6</v>
      </c>
      <c r="AL182" s="53">
        <f t="shared" si="60"/>
        <v>1</v>
      </c>
      <c r="AM182" s="88">
        <f t="shared" si="61"/>
        <v>480</v>
      </c>
      <c r="AN182" s="88">
        <f t="shared" si="62"/>
        <v>1200</v>
      </c>
    </row>
    <row r="183" spans="1:40" ht="15" hidden="1" x14ac:dyDescent="0.25">
      <c r="A183" s="11" t="s">
        <v>170</v>
      </c>
      <c r="B183" s="13" t="s">
        <v>175</v>
      </c>
      <c r="C183" s="1" t="str">
        <f t="shared" si="44"/>
        <v>BİLECİK</v>
      </c>
      <c r="D183" s="14">
        <v>20</v>
      </c>
      <c r="E183" s="14">
        <v>52</v>
      </c>
      <c r="F183" s="14">
        <v>53</v>
      </c>
      <c r="G183" s="14">
        <v>125</v>
      </c>
      <c r="H183" s="15">
        <v>16</v>
      </c>
      <c r="I183" s="15">
        <v>39</v>
      </c>
      <c r="J183" s="15">
        <v>69</v>
      </c>
      <c r="K183" s="15">
        <v>124</v>
      </c>
      <c r="L183" s="49">
        <v>6</v>
      </c>
      <c r="M183" s="6">
        <v>16</v>
      </c>
      <c r="N183" s="16">
        <f t="shared" si="65"/>
        <v>-1</v>
      </c>
      <c r="O183" s="17">
        <f t="shared" si="66"/>
        <v>-8.0000000000000002E-3</v>
      </c>
      <c r="P183" s="10">
        <v>80</v>
      </c>
      <c r="Q183" s="10">
        <v>82</v>
      </c>
      <c r="R183" s="10">
        <v>84</v>
      </c>
      <c r="S183" s="10">
        <v>100</v>
      </c>
      <c r="T183" s="10">
        <v>166</v>
      </c>
      <c r="U183" s="10">
        <v>246</v>
      </c>
      <c r="V183" s="18">
        <f t="shared" si="47"/>
        <v>0.2</v>
      </c>
      <c r="W183" s="18">
        <f t="shared" si="48"/>
        <v>0.47560975609756095</v>
      </c>
      <c r="X183" s="18">
        <f t="shared" si="49"/>
        <v>0.70238095238095233</v>
      </c>
      <c r="Y183" s="18">
        <f t="shared" si="50"/>
        <v>0.59036144578313254</v>
      </c>
      <c r="Z183" s="18">
        <f t="shared" si="51"/>
        <v>0.46341463414634149</v>
      </c>
      <c r="AA183" s="47">
        <f t="shared" si="52"/>
        <v>68</v>
      </c>
      <c r="AB183" s="6">
        <f t="shared" si="53"/>
        <v>25</v>
      </c>
      <c r="AC183" s="40">
        <v>124</v>
      </c>
      <c r="AD183" s="40">
        <f t="shared" si="54"/>
        <v>0</v>
      </c>
      <c r="AE183" s="41">
        <f t="shared" si="55"/>
        <v>1</v>
      </c>
      <c r="AF183" s="4">
        <v>8</v>
      </c>
      <c r="AG183" s="4">
        <v>8</v>
      </c>
      <c r="AH183" s="87">
        <f t="shared" si="56"/>
        <v>0</v>
      </c>
      <c r="AI183" s="43">
        <f t="shared" si="57"/>
        <v>0</v>
      </c>
      <c r="AJ183" s="53">
        <f t="shared" si="58"/>
        <v>18.199999999999989</v>
      </c>
      <c r="AK183" s="53">
        <f t="shared" si="59"/>
        <v>0</v>
      </c>
      <c r="AL183" s="53">
        <f t="shared" si="60"/>
        <v>0</v>
      </c>
      <c r="AM183" s="88">
        <f t="shared" si="61"/>
        <v>0</v>
      </c>
      <c r="AN183" s="88">
        <f t="shared" si="62"/>
        <v>0</v>
      </c>
    </row>
    <row r="184" spans="1:40" ht="15" hidden="1" x14ac:dyDescent="0.25">
      <c r="A184" s="11" t="s">
        <v>170</v>
      </c>
      <c r="B184" s="13" t="s">
        <v>176</v>
      </c>
      <c r="C184" s="1" t="str">
        <f t="shared" si="44"/>
        <v>BİLECİK</v>
      </c>
      <c r="D184" s="14">
        <v>26</v>
      </c>
      <c r="E184" s="14">
        <v>78</v>
      </c>
      <c r="F184" s="14">
        <v>141</v>
      </c>
      <c r="G184" s="14">
        <v>245</v>
      </c>
      <c r="H184" s="15">
        <v>24</v>
      </c>
      <c r="I184" s="15">
        <v>53</v>
      </c>
      <c r="J184" s="15">
        <v>136</v>
      </c>
      <c r="K184" s="15">
        <v>213</v>
      </c>
      <c r="L184" s="49">
        <v>4</v>
      </c>
      <c r="M184" s="6">
        <v>42</v>
      </c>
      <c r="N184" s="16">
        <f t="shared" si="65"/>
        <v>-32</v>
      </c>
      <c r="O184" s="17">
        <f t="shared" si="66"/>
        <v>-0.1306122448979592</v>
      </c>
      <c r="P184" s="10">
        <v>183</v>
      </c>
      <c r="Q184" s="10">
        <v>220</v>
      </c>
      <c r="R184" s="10">
        <v>173</v>
      </c>
      <c r="S184" s="10">
        <v>220</v>
      </c>
      <c r="T184" s="10">
        <v>393</v>
      </c>
      <c r="U184" s="10">
        <v>576</v>
      </c>
      <c r="V184" s="18">
        <f t="shared" si="47"/>
        <v>0.13114754098360656</v>
      </c>
      <c r="W184" s="18">
        <f t="shared" si="48"/>
        <v>0.24090909090909091</v>
      </c>
      <c r="X184" s="18">
        <f t="shared" si="49"/>
        <v>0.56647398843930641</v>
      </c>
      <c r="Y184" s="18">
        <f t="shared" si="50"/>
        <v>0.38422391857506361</v>
      </c>
      <c r="Z184" s="18">
        <f t="shared" si="51"/>
        <v>0.30381944444444442</v>
      </c>
      <c r="AA184" s="47">
        <f t="shared" si="52"/>
        <v>242</v>
      </c>
      <c r="AB184" s="6">
        <f t="shared" si="53"/>
        <v>75</v>
      </c>
      <c r="AC184" s="40">
        <v>213</v>
      </c>
      <c r="AD184" s="40">
        <f t="shared" si="54"/>
        <v>0</v>
      </c>
      <c r="AE184" s="41">
        <f t="shared" si="55"/>
        <v>1</v>
      </c>
      <c r="AF184" s="4">
        <v>10</v>
      </c>
      <c r="AG184" s="4">
        <v>12</v>
      </c>
      <c r="AH184" s="87">
        <f t="shared" si="56"/>
        <v>0.2</v>
      </c>
      <c r="AI184" s="43">
        <f t="shared" si="57"/>
        <v>0.33333333333333331</v>
      </c>
      <c r="AJ184" s="53">
        <f t="shared" si="58"/>
        <v>124.09999999999997</v>
      </c>
      <c r="AK184" s="53">
        <f t="shared" si="59"/>
        <v>6</v>
      </c>
      <c r="AL184" s="53">
        <f t="shared" si="60"/>
        <v>1</v>
      </c>
      <c r="AM184" s="88">
        <f t="shared" si="61"/>
        <v>480</v>
      </c>
      <c r="AN184" s="88">
        <f t="shared" si="62"/>
        <v>1200</v>
      </c>
    </row>
    <row r="185" spans="1:40" ht="15" hidden="1" x14ac:dyDescent="0.25">
      <c r="A185" s="11" t="s">
        <v>170</v>
      </c>
      <c r="B185" s="13" t="s">
        <v>1106</v>
      </c>
      <c r="C185" s="1" t="str">
        <f t="shared" si="44"/>
        <v>BİLECİK</v>
      </c>
      <c r="D185" s="14">
        <v>0</v>
      </c>
      <c r="E185" s="14">
        <v>9</v>
      </c>
      <c r="F185" s="14">
        <v>6</v>
      </c>
      <c r="G185" s="14">
        <v>15</v>
      </c>
      <c r="H185" s="15">
        <v>1</v>
      </c>
      <c r="I185" s="15">
        <v>5</v>
      </c>
      <c r="J185" s="15">
        <v>8</v>
      </c>
      <c r="K185" s="15">
        <v>14</v>
      </c>
      <c r="L185" s="49">
        <v>2</v>
      </c>
      <c r="M185" s="6">
        <v>1</v>
      </c>
      <c r="N185" s="16">
        <f t="shared" si="65"/>
        <v>-1</v>
      </c>
      <c r="O185" s="17">
        <f t="shared" si="66"/>
        <v>-6.6666666666666666E-2</v>
      </c>
      <c r="P185" s="10">
        <v>13</v>
      </c>
      <c r="Q185" s="10">
        <v>23</v>
      </c>
      <c r="R185" s="10">
        <v>15</v>
      </c>
      <c r="S185" s="10">
        <v>18</v>
      </c>
      <c r="T185" s="10">
        <v>38</v>
      </c>
      <c r="U185" s="10">
        <v>51</v>
      </c>
      <c r="V185" s="18">
        <f t="shared" si="47"/>
        <v>7.6923076923076927E-2</v>
      </c>
      <c r="W185" s="18">
        <f t="shared" si="48"/>
        <v>0.21739130434782608</v>
      </c>
      <c r="X185" s="18">
        <f t="shared" si="49"/>
        <v>0.6</v>
      </c>
      <c r="Y185" s="18">
        <f t="shared" si="50"/>
        <v>0.36842105263157893</v>
      </c>
      <c r="Z185" s="18">
        <f t="shared" si="51"/>
        <v>0.29411764705882354</v>
      </c>
      <c r="AA185" s="47">
        <f t="shared" si="52"/>
        <v>24</v>
      </c>
      <c r="AB185" s="6">
        <f t="shared" si="53"/>
        <v>6</v>
      </c>
      <c r="AC185" s="40">
        <v>14</v>
      </c>
      <c r="AD185" s="40">
        <f t="shared" si="54"/>
        <v>0</v>
      </c>
      <c r="AE185" s="41">
        <f t="shared" si="55"/>
        <v>1</v>
      </c>
      <c r="AF185" s="4">
        <v>1</v>
      </c>
      <c r="AG185" s="4">
        <v>1</v>
      </c>
      <c r="AH185" s="87">
        <f t="shared" si="56"/>
        <v>0</v>
      </c>
      <c r="AI185" s="43">
        <f t="shared" si="57"/>
        <v>0</v>
      </c>
      <c r="AJ185" s="53">
        <f t="shared" si="58"/>
        <v>12.599999999999998</v>
      </c>
      <c r="AK185" s="53">
        <f t="shared" si="59"/>
        <v>0</v>
      </c>
      <c r="AL185" s="53">
        <f t="shared" si="60"/>
        <v>0</v>
      </c>
      <c r="AM185" s="88">
        <f t="shared" si="61"/>
        <v>0</v>
      </c>
      <c r="AN185" s="88">
        <f t="shared" si="62"/>
        <v>0</v>
      </c>
    </row>
    <row r="186" spans="1:40" ht="15" hidden="1" x14ac:dyDescent="0.25">
      <c r="A186" s="11" t="s">
        <v>177</v>
      </c>
      <c r="B186" s="13" t="s">
        <v>178</v>
      </c>
      <c r="C186" s="1" t="str">
        <f t="shared" si="44"/>
        <v>BİNGÖL</v>
      </c>
      <c r="D186" s="14">
        <v>19</v>
      </c>
      <c r="E186" s="14">
        <v>40</v>
      </c>
      <c r="F186" s="14">
        <v>19</v>
      </c>
      <c r="G186" s="14">
        <v>78</v>
      </c>
      <c r="H186" s="15">
        <v>7</v>
      </c>
      <c r="I186" s="15">
        <v>46</v>
      </c>
      <c r="J186" s="15">
        <v>24</v>
      </c>
      <c r="K186" s="15">
        <v>77</v>
      </c>
      <c r="L186" s="49">
        <v>16</v>
      </c>
      <c r="M186" s="6">
        <v>2</v>
      </c>
      <c r="N186" s="16">
        <f t="shared" si="65"/>
        <v>-1</v>
      </c>
      <c r="O186" s="17">
        <f t="shared" si="66"/>
        <v>-1.282051282051282E-2</v>
      </c>
      <c r="P186" s="10">
        <v>99</v>
      </c>
      <c r="Q186" s="10">
        <v>137</v>
      </c>
      <c r="R186" s="10">
        <v>101</v>
      </c>
      <c r="S186" s="10">
        <v>131</v>
      </c>
      <c r="T186" s="10">
        <v>238</v>
      </c>
      <c r="U186" s="10">
        <v>337</v>
      </c>
      <c r="V186" s="18">
        <f t="shared" si="47"/>
        <v>7.0707070707070704E-2</v>
      </c>
      <c r="W186" s="18">
        <f t="shared" si="48"/>
        <v>0.33576642335766421</v>
      </c>
      <c r="X186" s="18">
        <f t="shared" si="49"/>
        <v>0.37623762376237624</v>
      </c>
      <c r="Y186" s="18">
        <f t="shared" si="50"/>
        <v>0.35294117647058826</v>
      </c>
      <c r="Z186" s="18">
        <f t="shared" si="51"/>
        <v>0.27002967359050445</v>
      </c>
      <c r="AA186" s="47">
        <f t="shared" si="52"/>
        <v>154</v>
      </c>
      <c r="AB186" s="6">
        <f t="shared" si="53"/>
        <v>63</v>
      </c>
      <c r="AC186" s="40">
        <v>77</v>
      </c>
      <c r="AD186" s="40">
        <f t="shared" si="54"/>
        <v>0</v>
      </c>
      <c r="AE186" s="41">
        <f t="shared" si="55"/>
        <v>1</v>
      </c>
      <c r="AF186" s="4">
        <v>6</v>
      </c>
      <c r="AG186" s="4">
        <v>6</v>
      </c>
      <c r="AH186" s="87">
        <f t="shared" si="56"/>
        <v>0</v>
      </c>
      <c r="AI186" s="43">
        <f t="shared" si="57"/>
        <v>0</v>
      </c>
      <c r="AJ186" s="53">
        <f t="shared" si="58"/>
        <v>82.6</v>
      </c>
      <c r="AK186" s="53">
        <f t="shared" si="59"/>
        <v>4</v>
      </c>
      <c r="AL186" s="53">
        <f t="shared" si="60"/>
        <v>0</v>
      </c>
      <c r="AM186" s="88">
        <f t="shared" si="61"/>
        <v>320</v>
      </c>
      <c r="AN186" s="88">
        <f t="shared" si="62"/>
        <v>0</v>
      </c>
    </row>
    <row r="187" spans="1:40" ht="15" hidden="1" x14ac:dyDescent="0.25">
      <c r="A187" s="11" t="s">
        <v>177</v>
      </c>
      <c r="B187" s="13" t="s">
        <v>179</v>
      </c>
      <c r="C187" s="1" t="str">
        <f t="shared" si="44"/>
        <v>BİNGÖL</v>
      </c>
      <c r="D187" s="14">
        <v>23</v>
      </c>
      <c r="E187" s="14">
        <v>186</v>
      </c>
      <c r="F187" s="14">
        <v>165</v>
      </c>
      <c r="G187" s="14">
        <v>374</v>
      </c>
      <c r="H187" s="15">
        <v>11</v>
      </c>
      <c r="I187" s="15">
        <v>157</v>
      </c>
      <c r="J187" s="15">
        <v>175</v>
      </c>
      <c r="K187" s="15">
        <v>343</v>
      </c>
      <c r="L187" s="49">
        <v>77</v>
      </c>
      <c r="M187" s="6">
        <v>12</v>
      </c>
      <c r="N187" s="16">
        <f t="shared" si="65"/>
        <v>-31</v>
      </c>
      <c r="O187" s="17">
        <f t="shared" si="66"/>
        <v>-8.2887700534759357E-2</v>
      </c>
      <c r="P187" s="10">
        <v>442</v>
      </c>
      <c r="Q187" s="10">
        <v>615</v>
      </c>
      <c r="R187" s="10">
        <v>440</v>
      </c>
      <c r="S187" s="10">
        <v>578</v>
      </c>
      <c r="T187" s="10">
        <v>1055</v>
      </c>
      <c r="U187" s="10">
        <v>1497</v>
      </c>
      <c r="V187" s="18">
        <f t="shared" si="47"/>
        <v>2.4886877828054297E-2</v>
      </c>
      <c r="W187" s="18">
        <f t="shared" si="48"/>
        <v>0.25528455284552848</v>
      </c>
      <c r="X187" s="18">
        <f t="shared" si="49"/>
        <v>0.54545454545454541</v>
      </c>
      <c r="Y187" s="18">
        <f t="shared" si="50"/>
        <v>0.37630331753554502</v>
      </c>
      <c r="Z187" s="18">
        <f t="shared" si="51"/>
        <v>0.27254509018036072</v>
      </c>
      <c r="AA187" s="47">
        <f t="shared" si="52"/>
        <v>658</v>
      </c>
      <c r="AB187" s="6">
        <f t="shared" si="53"/>
        <v>200</v>
      </c>
      <c r="AC187" s="40">
        <v>343</v>
      </c>
      <c r="AD187" s="40">
        <f t="shared" si="54"/>
        <v>0</v>
      </c>
      <c r="AE187" s="41">
        <f t="shared" si="55"/>
        <v>1</v>
      </c>
      <c r="AF187" s="4">
        <v>13</v>
      </c>
      <c r="AG187" s="4">
        <v>18</v>
      </c>
      <c r="AH187" s="87">
        <f t="shared" si="56"/>
        <v>0.38461538461538464</v>
      </c>
      <c r="AI187" s="43">
        <f t="shared" si="57"/>
        <v>0.55555555555555558</v>
      </c>
      <c r="AJ187" s="53">
        <f t="shared" si="58"/>
        <v>341.5</v>
      </c>
      <c r="AK187" s="53">
        <f t="shared" si="59"/>
        <v>17</v>
      </c>
      <c r="AL187" s="53">
        <f t="shared" si="60"/>
        <v>3</v>
      </c>
      <c r="AM187" s="88">
        <f t="shared" si="61"/>
        <v>1360</v>
      </c>
      <c r="AN187" s="88">
        <f t="shared" si="62"/>
        <v>3600</v>
      </c>
    </row>
    <row r="188" spans="1:40" ht="15" hidden="1" x14ac:dyDescent="0.25">
      <c r="A188" s="11" t="s">
        <v>177</v>
      </c>
      <c r="B188" s="13" t="s">
        <v>180</v>
      </c>
      <c r="C188" s="1" t="str">
        <f t="shared" si="44"/>
        <v>BİNGÖL</v>
      </c>
      <c r="D188" s="14">
        <v>18</v>
      </c>
      <c r="E188" s="14">
        <v>211</v>
      </c>
      <c r="F188" s="14">
        <v>169</v>
      </c>
      <c r="G188" s="14">
        <v>398</v>
      </c>
      <c r="H188" s="15">
        <v>75</v>
      </c>
      <c r="I188" s="15">
        <v>170</v>
      </c>
      <c r="J188" s="15">
        <v>172</v>
      </c>
      <c r="K188" s="15">
        <v>417</v>
      </c>
      <c r="L188" s="49">
        <v>137</v>
      </c>
      <c r="M188" s="6">
        <v>4</v>
      </c>
      <c r="N188" s="16">
        <f t="shared" si="65"/>
        <v>19</v>
      </c>
      <c r="O188" s="17">
        <f t="shared" si="66"/>
        <v>4.7738693467336682E-2</v>
      </c>
      <c r="P188" s="10">
        <v>554</v>
      </c>
      <c r="Q188" s="10">
        <v>608</v>
      </c>
      <c r="R188" s="10">
        <v>540</v>
      </c>
      <c r="S188" s="10">
        <v>675</v>
      </c>
      <c r="T188" s="10">
        <v>1148</v>
      </c>
      <c r="U188" s="10">
        <v>1702</v>
      </c>
      <c r="V188" s="18">
        <f t="shared" si="47"/>
        <v>0.13537906137184116</v>
      </c>
      <c r="W188" s="18">
        <f t="shared" si="48"/>
        <v>0.27960526315789475</v>
      </c>
      <c r="X188" s="18">
        <f t="shared" si="49"/>
        <v>0.56481481481481477</v>
      </c>
      <c r="Y188" s="18">
        <f t="shared" si="50"/>
        <v>0.41376306620209058</v>
      </c>
      <c r="Z188" s="18">
        <f t="shared" si="51"/>
        <v>0.32314923619271446</v>
      </c>
      <c r="AA188" s="47">
        <f t="shared" si="52"/>
        <v>673</v>
      </c>
      <c r="AB188" s="6">
        <f t="shared" si="53"/>
        <v>235</v>
      </c>
      <c r="AC188" s="40">
        <v>417</v>
      </c>
      <c r="AD188" s="40">
        <f t="shared" si="54"/>
        <v>0</v>
      </c>
      <c r="AE188" s="41">
        <f t="shared" si="55"/>
        <v>1</v>
      </c>
      <c r="AF188" s="4">
        <v>25</v>
      </c>
      <c r="AG188" s="4">
        <v>28</v>
      </c>
      <c r="AH188" s="87">
        <f t="shared" si="56"/>
        <v>0.12</v>
      </c>
      <c r="AI188" s="43">
        <f t="shared" si="57"/>
        <v>0.21428571428571427</v>
      </c>
      <c r="AJ188" s="53">
        <f t="shared" si="58"/>
        <v>328.59999999999991</v>
      </c>
      <c r="AK188" s="53">
        <f t="shared" si="59"/>
        <v>16</v>
      </c>
      <c r="AL188" s="53">
        <f t="shared" si="60"/>
        <v>3</v>
      </c>
      <c r="AM188" s="88">
        <f t="shared" si="61"/>
        <v>1280</v>
      </c>
      <c r="AN188" s="88">
        <f t="shared" si="62"/>
        <v>3600</v>
      </c>
    </row>
    <row r="189" spans="1:40" ht="15" hidden="1" x14ac:dyDescent="0.25">
      <c r="A189" s="11" t="s">
        <v>177</v>
      </c>
      <c r="B189" s="13" t="s">
        <v>181</v>
      </c>
      <c r="C189" s="1" t="str">
        <f t="shared" si="44"/>
        <v>BİNGÖL</v>
      </c>
      <c r="D189" s="14">
        <v>4</v>
      </c>
      <c r="E189" s="14">
        <v>23</v>
      </c>
      <c r="F189" s="14">
        <v>29</v>
      </c>
      <c r="G189" s="14">
        <v>56</v>
      </c>
      <c r="H189" s="15">
        <v>7</v>
      </c>
      <c r="I189" s="15">
        <v>15</v>
      </c>
      <c r="J189" s="15">
        <v>27</v>
      </c>
      <c r="K189" s="15">
        <v>49</v>
      </c>
      <c r="L189" s="49">
        <v>8</v>
      </c>
      <c r="M189" s="6">
        <v>2</v>
      </c>
      <c r="N189" s="16">
        <f t="shared" si="65"/>
        <v>-7</v>
      </c>
      <c r="O189" s="17">
        <f t="shared" si="66"/>
        <v>-0.125</v>
      </c>
      <c r="P189" s="10">
        <v>58</v>
      </c>
      <c r="Q189" s="10">
        <v>58</v>
      </c>
      <c r="R189" s="10">
        <v>46</v>
      </c>
      <c r="S189" s="10">
        <v>58</v>
      </c>
      <c r="T189" s="10">
        <v>104</v>
      </c>
      <c r="U189" s="10">
        <v>162</v>
      </c>
      <c r="V189" s="18">
        <f t="shared" si="47"/>
        <v>0.1206896551724138</v>
      </c>
      <c r="W189" s="18">
        <f t="shared" si="48"/>
        <v>0.25862068965517243</v>
      </c>
      <c r="X189" s="18">
        <f t="shared" si="49"/>
        <v>0.71739130434782605</v>
      </c>
      <c r="Y189" s="18">
        <f t="shared" si="50"/>
        <v>0.46153846153846156</v>
      </c>
      <c r="Z189" s="18">
        <f t="shared" si="51"/>
        <v>0.33950617283950618</v>
      </c>
      <c r="AA189" s="47">
        <f t="shared" si="52"/>
        <v>56</v>
      </c>
      <c r="AB189" s="6">
        <f t="shared" si="53"/>
        <v>13</v>
      </c>
      <c r="AC189" s="40">
        <v>49</v>
      </c>
      <c r="AD189" s="40">
        <f t="shared" si="54"/>
        <v>0</v>
      </c>
      <c r="AE189" s="41">
        <f t="shared" si="55"/>
        <v>1</v>
      </c>
      <c r="AF189" s="4">
        <v>5</v>
      </c>
      <c r="AG189" s="4">
        <v>3</v>
      </c>
      <c r="AH189" s="87">
        <f t="shared" si="56"/>
        <v>0</v>
      </c>
      <c r="AI189" s="43">
        <f t="shared" si="57"/>
        <v>0</v>
      </c>
      <c r="AJ189" s="53">
        <f t="shared" si="58"/>
        <v>24.799999999999997</v>
      </c>
      <c r="AK189" s="53">
        <f t="shared" si="59"/>
        <v>1</v>
      </c>
      <c r="AL189" s="53">
        <f t="shared" si="60"/>
        <v>0</v>
      </c>
      <c r="AM189" s="88">
        <f t="shared" si="61"/>
        <v>80</v>
      </c>
      <c r="AN189" s="88">
        <f t="shared" si="62"/>
        <v>0</v>
      </c>
    </row>
    <row r="190" spans="1:40" ht="15" hidden="1" x14ac:dyDescent="0.25">
      <c r="A190" s="11" t="s">
        <v>177</v>
      </c>
      <c r="B190" s="13" t="s">
        <v>1051</v>
      </c>
      <c r="C190" s="1" t="str">
        <f t="shared" si="44"/>
        <v>BİNGÖL</v>
      </c>
      <c r="D190" s="14">
        <v>185</v>
      </c>
      <c r="E190" s="14">
        <v>1021</v>
      </c>
      <c r="F190" s="14">
        <v>1081</v>
      </c>
      <c r="G190" s="14">
        <v>2287</v>
      </c>
      <c r="H190" s="15">
        <v>187</v>
      </c>
      <c r="I190" s="15">
        <v>905</v>
      </c>
      <c r="J190" s="15">
        <v>1337</v>
      </c>
      <c r="K190" s="15">
        <v>2429</v>
      </c>
      <c r="L190" s="49">
        <v>278</v>
      </c>
      <c r="M190" s="6">
        <v>170</v>
      </c>
      <c r="N190" s="16">
        <f t="shared" si="65"/>
        <v>142</v>
      </c>
      <c r="O190" s="17">
        <f t="shared" si="66"/>
        <v>6.2090074333187584E-2</v>
      </c>
      <c r="P190" s="10">
        <v>2140</v>
      </c>
      <c r="Q190" s="10">
        <v>2795</v>
      </c>
      <c r="R190" s="10">
        <v>2194</v>
      </c>
      <c r="S190" s="10">
        <v>2833</v>
      </c>
      <c r="T190" s="10">
        <v>4989</v>
      </c>
      <c r="U190" s="10">
        <v>7129</v>
      </c>
      <c r="V190" s="18">
        <f t="shared" si="47"/>
        <v>8.7383177570093465E-2</v>
      </c>
      <c r="W190" s="18">
        <f t="shared" si="48"/>
        <v>0.32379248658318427</v>
      </c>
      <c r="X190" s="18">
        <f t="shared" si="49"/>
        <v>0.65861440291704654</v>
      </c>
      <c r="Y190" s="18">
        <f t="shared" si="50"/>
        <v>0.47103627981559432</v>
      </c>
      <c r="Z190" s="18">
        <f t="shared" si="51"/>
        <v>0.35587038855379438</v>
      </c>
      <c r="AA190" s="47">
        <f t="shared" si="52"/>
        <v>2639</v>
      </c>
      <c r="AB190" s="6">
        <f t="shared" si="53"/>
        <v>749</v>
      </c>
      <c r="AC190" s="40">
        <v>2336</v>
      </c>
      <c r="AD190" s="40">
        <f t="shared" si="54"/>
        <v>93</v>
      </c>
      <c r="AE190" s="41">
        <f t="shared" si="55"/>
        <v>0.96171263894606829</v>
      </c>
      <c r="AF190" s="4">
        <v>115</v>
      </c>
      <c r="AG190" s="4">
        <v>145</v>
      </c>
      <c r="AH190" s="87">
        <f t="shared" si="56"/>
        <v>0.2608695652173913</v>
      </c>
      <c r="AI190" s="43">
        <f t="shared" si="57"/>
        <v>0.41379310344827586</v>
      </c>
      <c r="AJ190" s="53">
        <f t="shared" si="58"/>
        <v>1142.2999999999997</v>
      </c>
      <c r="AK190" s="53">
        <f t="shared" si="59"/>
        <v>57</v>
      </c>
      <c r="AL190" s="53">
        <f t="shared" si="60"/>
        <v>11</v>
      </c>
      <c r="AM190" s="88">
        <f t="shared" si="61"/>
        <v>4560</v>
      </c>
      <c r="AN190" s="88">
        <f t="shared" si="62"/>
        <v>13200</v>
      </c>
    </row>
    <row r="191" spans="1:40" ht="15" hidden="1" x14ac:dyDescent="0.25">
      <c r="A191" s="11" t="s">
        <v>177</v>
      </c>
      <c r="B191" s="13" t="s">
        <v>182</v>
      </c>
      <c r="C191" s="1" t="str">
        <f t="shared" si="44"/>
        <v>BİNGÖL</v>
      </c>
      <c r="D191" s="14">
        <v>35</v>
      </c>
      <c r="E191" s="14">
        <v>179</v>
      </c>
      <c r="F191" s="14">
        <v>246</v>
      </c>
      <c r="G191" s="14">
        <v>460</v>
      </c>
      <c r="H191" s="15">
        <v>33</v>
      </c>
      <c r="I191" s="15">
        <v>189</v>
      </c>
      <c r="J191" s="15">
        <v>258</v>
      </c>
      <c r="K191" s="15">
        <v>480</v>
      </c>
      <c r="L191" s="49">
        <v>42</v>
      </c>
      <c r="M191" s="6">
        <v>31</v>
      </c>
      <c r="N191" s="16">
        <f t="shared" si="65"/>
        <v>20</v>
      </c>
      <c r="O191" s="17">
        <f t="shared" si="66"/>
        <v>4.3478260869565216E-2</v>
      </c>
      <c r="P191" s="10">
        <v>485</v>
      </c>
      <c r="Q191" s="10">
        <v>654</v>
      </c>
      <c r="R191" s="10">
        <v>477</v>
      </c>
      <c r="S191" s="10">
        <v>626</v>
      </c>
      <c r="T191" s="10">
        <v>1131</v>
      </c>
      <c r="U191" s="10">
        <v>1616</v>
      </c>
      <c r="V191" s="18">
        <f t="shared" si="47"/>
        <v>6.8041237113402056E-2</v>
      </c>
      <c r="W191" s="18">
        <f t="shared" si="48"/>
        <v>0.28899082568807338</v>
      </c>
      <c r="X191" s="18">
        <f t="shared" si="49"/>
        <v>0.56394129979035634</v>
      </c>
      <c r="Y191" s="18">
        <f t="shared" si="50"/>
        <v>0.40495137046861185</v>
      </c>
      <c r="Z191" s="18">
        <f t="shared" si="51"/>
        <v>0.30383663366336633</v>
      </c>
      <c r="AA191" s="47">
        <f t="shared" si="52"/>
        <v>673</v>
      </c>
      <c r="AB191" s="6">
        <f t="shared" si="53"/>
        <v>208</v>
      </c>
      <c r="AC191" s="40">
        <v>480</v>
      </c>
      <c r="AD191" s="40">
        <f t="shared" si="54"/>
        <v>0</v>
      </c>
      <c r="AE191" s="41">
        <f t="shared" si="55"/>
        <v>1</v>
      </c>
      <c r="AF191" s="4">
        <v>24</v>
      </c>
      <c r="AG191" s="4">
        <v>28</v>
      </c>
      <c r="AH191" s="87">
        <f t="shared" si="56"/>
        <v>0.16666666666666666</v>
      </c>
      <c r="AI191" s="43">
        <f t="shared" si="57"/>
        <v>0.2857142857142857</v>
      </c>
      <c r="AJ191" s="53">
        <f t="shared" si="58"/>
        <v>333.69999999999993</v>
      </c>
      <c r="AK191" s="53">
        <f t="shared" si="59"/>
        <v>16</v>
      </c>
      <c r="AL191" s="53">
        <f t="shared" si="60"/>
        <v>3</v>
      </c>
      <c r="AM191" s="88">
        <f t="shared" si="61"/>
        <v>1280</v>
      </c>
      <c r="AN191" s="88">
        <f t="shared" si="62"/>
        <v>3600</v>
      </c>
    </row>
    <row r="192" spans="1:40" ht="15" hidden="1" x14ac:dyDescent="0.25">
      <c r="A192" s="11" t="s">
        <v>177</v>
      </c>
      <c r="B192" s="13" t="s">
        <v>183</v>
      </c>
      <c r="C192" s="1" t="str">
        <f t="shared" si="44"/>
        <v>BİNGÖL</v>
      </c>
      <c r="D192" s="14">
        <v>2</v>
      </c>
      <c r="E192" s="14">
        <v>13</v>
      </c>
      <c r="F192" s="14">
        <v>11</v>
      </c>
      <c r="G192" s="14">
        <v>26</v>
      </c>
      <c r="H192" s="15">
        <v>1</v>
      </c>
      <c r="I192" s="15">
        <v>10</v>
      </c>
      <c r="J192" s="15">
        <v>7</v>
      </c>
      <c r="K192" s="15">
        <v>18</v>
      </c>
      <c r="L192" s="49">
        <v>2</v>
      </c>
      <c r="M192" s="6">
        <v>1</v>
      </c>
      <c r="N192" s="16">
        <f t="shared" si="65"/>
        <v>-8</v>
      </c>
      <c r="O192" s="17">
        <f t="shared" si="66"/>
        <v>-0.30769230769230771</v>
      </c>
      <c r="P192" s="10">
        <v>11</v>
      </c>
      <c r="Q192" s="10">
        <v>14</v>
      </c>
      <c r="R192" s="10">
        <v>8</v>
      </c>
      <c r="S192" s="10">
        <v>10</v>
      </c>
      <c r="T192" s="10">
        <v>22</v>
      </c>
      <c r="U192" s="10">
        <v>33</v>
      </c>
      <c r="V192" s="18">
        <f t="shared" si="47"/>
        <v>9.0909090909090912E-2</v>
      </c>
      <c r="W192" s="18">
        <f t="shared" si="48"/>
        <v>0.7142857142857143</v>
      </c>
      <c r="X192" s="18">
        <f t="shared" si="49"/>
        <v>1</v>
      </c>
      <c r="Y192" s="18">
        <f t="shared" si="50"/>
        <v>0.81818181818181823</v>
      </c>
      <c r="Z192" s="18">
        <f t="shared" si="51"/>
        <v>0.5757575757575758</v>
      </c>
      <c r="AA192" s="47">
        <f t="shared" si="52"/>
        <v>4</v>
      </c>
      <c r="AB192" s="6">
        <f t="shared" si="53"/>
        <v>0</v>
      </c>
      <c r="AC192" s="40">
        <v>18</v>
      </c>
      <c r="AD192" s="40">
        <f t="shared" si="54"/>
        <v>0</v>
      </c>
      <c r="AE192" s="41">
        <f t="shared" si="55"/>
        <v>1</v>
      </c>
      <c r="AF192" s="4">
        <v>2</v>
      </c>
      <c r="AG192" s="4">
        <v>2</v>
      </c>
      <c r="AH192" s="87">
        <f t="shared" si="56"/>
        <v>0</v>
      </c>
      <c r="AI192" s="43">
        <f t="shared" si="57"/>
        <v>0</v>
      </c>
      <c r="AJ192" s="53">
        <f t="shared" si="58"/>
        <v>0</v>
      </c>
      <c r="AK192" s="53">
        <f t="shared" si="59"/>
        <v>0</v>
      </c>
      <c r="AL192" s="53">
        <f t="shared" si="60"/>
        <v>0</v>
      </c>
      <c r="AM192" s="88">
        <f t="shared" si="61"/>
        <v>0</v>
      </c>
      <c r="AN192" s="88">
        <f t="shared" si="62"/>
        <v>0</v>
      </c>
    </row>
    <row r="193" spans="1:40" ht="15" hidden="1" x14ac:dyDescent="0.25">
      <c r="A193" s="11" t="s">
        <v>177</v>
      </c>
      <c r="B193" s="13" t="s">
        <v>184</v>
      </c>
      <c r="C193" s="1" t="str">
        <f t="shared" si="44"/>
        <v>BİNGÖL</v>
      </c>
      <c r="D193" s="14">
        <v>1</v>
      </c>
      <c r="E193" s="14">
        <v>6</v>
      </c>
      <c r="F193" s="14">
        <v>4</v>
      </c>
      <c r="G193" s="14">
        <v>11</v>
      </c>
      <c r="H193" s="15">
        <v>5</v>
      </c>
      <c r="I193" s="15">
        <v>5</v>
      </c>
      <c r="J193" s="15">
        <v>8</v>
      </c>
      <c r="K193" s="15">
        <v>18</v>
      </c>
      <c r="L193" s="49">
        <v>7</v>
      </c>
      <c r="M193" s="6">
        <v>1</v>
      </c>
      <c r="N193" s="16">
        <f t="shared" si="65"/>
        <v>7</v>
      </c>
      <c r="O193" s="17">
        <f t="shared" si="66"/>
        <v>0.63636363636363635</v>
      </c>
      <c r="P193" s="10">
        <v>25</v>
      </c>
      <c r="Q193" s="10">
        <v>35</v>
      </c>
      <c r="R193" s="10">
        <v>30</v>
      </c>
      <c r="S193" s="10">
        <v>40</v>
      </c>
      <c r="T193" s="10">
        <v>65</v>
      </c>
      <c r="U193" s="10">
        <v>90</v>
      </c>
      <c r="V193" s="18">
        <f t="shared" si="47"/>
        <v>0.2</v>
      </c>
      <c r="W193" s="18">
        <f t="shared" si="48"/>
        <v>0.14285714285714285</v>
      </c>
      <c r="X193" s="18">
        <f t="shared" si="49"/>
        <v>0.46666666666666667</v>
      </c>
      <c r="Y193" s="18">
        <f t="shared" si="50"/>
        <v>0.29230769230769232</v>
      </c>
      <c r="Z193" s="18">
        <f t="shared" si="51"/>
        <v>0.26666666666666666</v>
      </c>
      <c r="AA193" s="47">
        <f t="shared" si="52"/>
        <v>46</v>
      </c>
      <c r="AB193" s="6">
        <f t="shared" si="53"/>
        <v>16</v>
      </c>
      <c r="AC193" s="40">
        <v>18</v>
      </c>
      <c r="AD193" s="40">
        <f t="shared" si="54"/>
        <v>0</v>
      </c>
      <c r="AE193" s="41">
        <f t="shared" si="55"/>
        <v>1</v>
      </c>
      <c r="AF193" s="4">
        <v>1</v>
      </c>
      <c r="AG193" s="4">
        <v>1</v>
      </c>
      <c r="AH193" s="87">
        <f t="shared" si="56"/>
        <v>0</v>
      </c>
      <c r="AI193" s="43">
        <f t="shared" si="57"/>
        <v>0</v>
      </c>
      <c r="AJ193" s="53">
        <f t="shared" si="58"/>
        <v>26.5</v>
      </c>
      <c r="AK193" s="53">
        <f t="shared" si="59"/>
        <v>1</v>
      </c>
      <c r="AL193" s="53">
        <f t="shared" si="60"/>
        <v>0</v>
      </c>
      <c r="AM193" s="88">
        <f t="shared" si="61"/>
        <v>80</v>
      </c>
      <c r="AN193" s="88">
        <f t="shared" si="62"/>
        <v>0</v>
      </c>
    </row>
    <row r="194" spans="1:40" ht="15" hidden="1" x14ac:dyDescent="0.25">
      <c r="A194" s="11" t="s">
        <v>185</v>
      </c>
      <c r="B194" s="13" t="s">
        <v>186</v>
      </c>
      <c r="C194" s="1" t="str">
        <f t="shared" si="44"/>
        <v>BİTLİS</v>
      </c>
      <c r="D194" s="14">
        <v>59</v>
      </c>
      <c r="E194" s="14">
        <v>354</v>
      </c>
      <c r="F194" s="14">
        <v>306</v>
      </c>
      <c r="G194" s="14">
        <v>719</v>
      </c>
      <c r="H194" s="15">
        <v>62</v>
      </c>
      <c r="I194" s="15">
        <v>324</v>
      </c>
      <c r="J194" s="15">
        <v>314</v>
      </c>
      <c r="K194" s="15">
        <v>700</v>
      </c>
      <c r="L194" s="49">
        <v>119</v>
      </c>
      <c r="M194" s="6">
        <v>34</v>
      </c>
      <c r="N194" s="16">
        <f t="shared" si="65"/>
        <v>-19</v>
      </c>
      <c r="O194" s="17">
        <f t="shared" si="66"/>
        <v>-2.6425591098748261E-2</v>
      </c>
      <c r="P194" s="10">
        <v>587</v>
      </c>
      <c r="Q194" s="10">
        <v>732</v>
      </c>
      <c r="R194" s="10">
        <v>617</v>
      </c>
      <c r="S194" s="10">
        <v>783</v>
      </c>
      <c r="T194" s="10">
        <v>1349</v>
      </c>
      <c r="U194" s="10">
        <v>1936</v>
      </c>
      <c r="V194" s="18">
        <f t="shared" si="47"/>
        <v>0.10562180579216354</v>
      </c>
      <c r="W194" s="18">
        <f t="shared" si="48"/>
        <v>0.44262295081967212</v>
      </c>
      <c r="X194" s="18">
        <f t="shared" si="49"/>
        <v>0.64667747163695299</v>
      </c>
      <c r="Y194" s="18">
        <f t="shared" si="50"/>
        <v>0.53595255744996295</v>
      </c>
      <c r="Z194" s="18">
        <f t="shared" si="51"/>
        <v>0.40547520661157027</v>
      </c>
      <c r="AA194" s="47">
        <f t="shared" si="52"/>
        <v>626</v>
      </c>
      <c r="AB194" s="6">
        <f t="shared" si="53"/>
        <v>218</v>
      </c>
      <c r="AC194" s="40">
        <v>700</v>
      </c>
      <c r="AD194" s="40">
        <f t="shared" si="54"/>
        <v>0</v>
      </c>
      <c r="AE194" s="41">
        <f t="shared" si="55"/>
        <v>1</v>
      </c>
      <c r="AF194" s="4">
        <v>37</v>
      </c>
      <c r="AG194" s="4">
        <v>38</v>
      </c>
      <c r="AH194" s="87">
        <f t="shared" si="56"/>
        <v>2.7027027027027029E-2</v>
      </c>
      <c r="AI194" s="43">
        <f t="shared" si="57"/>
        <v>5.2631578947368418E-2</v>
      </c>
      <c r="AJ194" s="53">
        <f t="shared" si="58"/>
        <v>221.29999999999995</v>
      </c>
      <c r="AK194" s="53">
        <f t="shared" si="59"/>
        <v>11</v>
      </c>
      <c r="AL194" s="53">
        <f t="shared" si="60"/>
        <v>2</v>
      </c>
      <c r="AM194" s="88">
        <f t="shared" si="61"/>
        <v>880</v>
      </c>
      <c r="AN194" s="88">
        <f t="shared" si="62"/>
        <v>2400</v>
      </c>
    </row>
    <row r="195" spans="1:40" ht="15" hidden="1" x14ac:dyDescent="0.25">
      <c r="A195" s="11" t="s">
        <v>185</v>
      </c>
      <c r="B195" s="13" t="s">
        <v>187</v>
      </c>
      <c r="C195" s="1" t="str">
        <f t="shared" si="44"/>
        <v>BİTLİS</v>
      </c>
      <c r="D195" s="14">
        <v>27</v>
      </c>
      <c r="E195" s="14">
        <v>315</v>
      </c>
      <c r="F195" s="14">
        <v>313</v>
      </c>
      <c r="G195" s="14">
        <v>655</v>
      </c>
      <c r="H195" s="15">
        <v>44</v>
      </c>
      <c r="I195" s="15">
        <v>293</v>
      </c>
      <c r="J195" s="15">
        <v>361</v>
      </c>
      <c r="K195" s="15">
        <v>698</v>
      </c>
      <c r="L195" s="49">
        <v>112</v>
      </c>
      <c r="M195" s="6">
        <v>58</v>
      </c>
      <c r="N195" s="16">
        <f t="shared" si="65"/>
        <v>43</v>
      </c>
      <c r="O195" s="17">
        <f t="shared" si="66"/>
        <v>6.5648854961832065E-2</v>
      </c>
      <c r="P195" s="10">
        <v>747</v>
      </c>
      <c r="Q195" s="10">
        <v>933</v>
      </c>
      <c r="R195" s="10">
        <v>678</v>
      </c>
      <c r="S195" s="10">
        <v>899</v>
      </c>
      <c r="T195" s="10">
        <v>1611</v>
      </c>
      <c r="U195" s="10">
        <v>2358</v>
      </c>
      <c r="V195" s="18">
        <f t="shared" si="47"/>
        <v>5.8902275769745646E-2</v>
      </c>
      <c r="W195" s="18">
        <f t="shared" si="48"/>
        <v>0.31404072883172562</v>
      </c>
      <c r="X195" s="18">
        <f t="shared" si="49"/>
        <v>0.61209439528023601</v>
      </c>
      <c r="Y195" s="18">
        <f t="shared" si="50"/>
        <v>0.43947858472998136</v>
      </c>
      <c r="Z195" s="18">
        <f t="shared" si="51"/>
        <v>0.31891433418150977</v>
      </c>
      <c r="AA195" s="47">
        <f t="shared" si="52"/>
        <v>903</v>
      </c>
      <c r="AB195" s="6">
        <f t="shared" si="53"/>
        <v>263</v>
      </c>
      <c r="AC195" s="40">
        <v>677</v>
      </c>
      <c r="AD195" s="40">
        <f t="shared" si="54"/>
        <v>21</v>
      </c>
      <c r="AE195" s="41">
        <f t="shared" si="55"/>
        <v>0.96991404011461313</v>
      </c>
      <c r="AF195" s="4">
        <v>35</v>
      </c>
      <c r="AG195" s="4">
        <v>40</v>
      </c>
      <c r="AH195" s="87">
        <f t="shared" si="56"/>
        <v>0.14285714285714285</v>
      </c>
      <c r="AI195" s="43">
        <f t="shared" si="57"/>
        <v>0.25</v>
      </c>
      <c r="AJ195" s="53">
        <f t="shared" si="58"/>
        <v>419.69999999999982</v>
      </c>
      <c r="AK195" s="53">
        <f t="shared" si="59"/>
        <v>20</v>
      </c>
      <c r="AL195" s="53">
        <f t="shared" si="60"/>
        <v>4</v>
      </c>
      <c r="AM195" s="88">
        <f t="shared" si="61"/>
        <v>1600</v>
      </c>
      <c r="AN195" s="88">
        <f t="shared" si="62"/>
        <v>4800</v>
      </c>
    </row>
    <row r="196" spans="1:40" ht="15" hidden="1" x14ac:dyDescent="0.25">
      <c r="A196" s="11" t="s">
        <v>185</v>
      </c>
      <c r="B196" s="13" t="s">
        <v>188</v>
      </c>
      <c r="C196" s="1" t="str">
        <f t="shared" si="44"/>
        <v>BİTLİS</v>
      </c>
      <c r="D196" s="14">
        <v>99</v>
      </c>
      <c r="E196" s="14">
        <v>583</v>
      </c>
      <c r="F196" s="14">
        <v>499</v>
      </c>
      <c r="G196" s="14">
        <v>1181</v>
      </c>
      <c r="H196" s="15">
        <v>100</v>
      </c>
      <c r="I196" s="15">
        <v>755</v>
      </c>
      <c r="J196" s="15">
        <v>582</v>
      </c>
      <c r="K196" s="15">
        <v>1437</v>
      </c>
      <c r="L196" s="49">
        <v>179</v>
      </c>
      <c r="M196" s="6">
        <v>46</v>
      </c>
      <c r="N196" s="16">
        <f t="shared" si="65"/>
        <v>256</v>
      </c>
      <c r="O196" s="17">
        <f t="shared" si="66"/>
        <v>0.21676545300592717</v>
      </c>
      <c r="P196" s="10">
        <v>872</v>
      </c>
      <c r="Q196" s="10">
        <v>1275</v>
      </c>
      <c r="R196" s="10">
        <v>907</v>
      </c>
      <c r="S196" s="10">
        <v>1221</v>
      </c>
      <c r="T196" s="10">
        <v>2182</v>
      </c>
      <c r="U196" s="10">
        <v>3054</v>
      </c>
      <c r="V196" s="18">
        <f t="shared" si="47"/>
        <v>0.11467889908256881</v>
      </c>
      <c r="W196" s="18">
        <f t="shared" si="48"/>
        <v>0.59215686274509804</v>
      </c>
      <c r="X196" s="18">
        <f t="shared" si="49"/>
        <v>0.78831312017640576</v>
      </c>
      <c r="Y196" s="18">
        <f t="shared" si="50"/>
        <v>0.67369385884509625</v>
      </c>
      <c r="Z196" s="18">
        <f t="shared" si="51"/>
        <v>0.51407989521938446</v>
      </c>
      <c r="AA196" s="47">
        <f t="shared" si="52"/>
        <v>712</v>
      </c>
      <c r="AB196" s="6">
        <f t="shared" si="53"/>
        <v>192</v>
      </c>
      <c r="AC196" s="40">
        <v>1437</v>
      </c>
      <c r="AD196" s="40">
        <f t="shared" si="54"/>
        <v>0</v>
      </c>
      <c r="AE196" s="41">
        <f t="shared" si="55"/>
        <v>1</v>
      </c>
      <c r="AF196" s="4">
        <v>49</v>
      </c>
      <c r="AG196" s="4">
        <v>76</v>
      </c>
      <c r="AH196" s="87">
        <f t="shared" si="56"/>
        <v>0.55102040816326525</v>
      </c>
      <c r="AI196" s="43">
        <f t="shared" si="57"/>
        <v>0.71052631578947367</v>
      </c>
      <c r="AJ196" s="53">
        <f t="shared" si="58"/>
        <v>57.399999999999864</v>
      </c>
      <c r="AK196" s="53">
        <f t="shared" si="59"/>
        <v>2</v>
      </c>
      <c r="AL196" s="53">
        <f t="shared" si="60"/>
        <v>0</v>
      </c>
      <c r="AM196" s="88">
        <f t="shared" si="61"/>
        <v>160</v>
      </c>
      <c r="AN196" s="88">
        <f t="shared" si="62"/>
        <v>0</v>
      </c>
    </row>
    <row r="197" spans="1:40" ht="15" hidden="1" x14ac:dyDescent="0.25">
      <c r="A197" s="11" t="s">
        <v>185</v>
      </c>
      <c r="B197" s="13" t="s">
        <v>189</v>
      </c>
      <c r="C197" s="1" t="str">
        <f t="shared" si="44"/>
        <v>BİTLİS</v>
      </c>
      <c r="D197" s="14">
        <v>40</v>
      </c>
      <c r="E197" s="14">
        <v>176</v>
      </c>
      <c r="F197" s="14">
        <v>172</v>
      </c>
      <c r="G197" s="14">
        <v>388</v>
      </c>
      <c r="H197" s="15">
        <v>32</v>
      </c>
      <c r="I197" s="15">
        <v>175</v>
      </c>
      <c r="J197" s="15">
        <v>159</v>
      </c>
      <c r="K197" s="15">
        <v>366</v>
      </c>
      <c r="L197" s="49">
        <v>54</v>
      </c>
      <c r="M197" s="6">
        <v>9</v>
      </c>
      <c r="N197" s="16">
        <f t="shared" si="65"/>
        <v>-22</v>
      </c>
      <c r="O197" s="17">
        <f t="shared" si="66"/>
        <v>-5.6701030927835051E-2</v>
      </c>
      <c r="P197" s="10">
        <v>648</v>
      </c>
      <c r="Q197" s="10">
        <v>858</v>
      </c>
      <c r="R197" s="10">
        <v>658</v>
      </c>
      <c r="S197" s="10">
        <v>900</v>
      </c>
      <c r="T197" s="10">
        <v>1516</v>
      </c>
      <c r="U197" s="10">
        <v>2164</v>
      </c>
      <c r="V197" s="18">
        <f t="shared" si="47"/>
        <v>4.9382716049382713E-2</v>
      </c>
      <c r="W197" s="18">
        <f t="shared" si="48"/>
        <v>0.20396270396270397</v>
      </c>
      <c r="X197" s="18">
        <f t="shared" si="49"/>
        <v>0.3100303951367781</v>
      </c>
      <c r="Y197" s="18">
        <f t="shared" si="50"/>
        <v>0.25</v>
      </c>
      <c r="Z197" s="18">
        <f t="shared" si="51"/>
        <v>0.1899260628465804</v>
      </c>
      <c r="AA197" s="47">
        <f t="shared" si="52"/>
        <v>1137</v>
      </c>
      <c r="AB197" s="6">
        <f t="shared" si="53"/>
        <v>454</v>
      </c>
      <c r="AC197" s="40">
        <v>366</v>
      </c>
      <c r="AD197" s="40">
        <f t="shared" si="54"/>
        <v>0</v>
      </c>
      <c r="AE197" s="41">
        <f t="shared" si="55"/>
        <v>1</v>
      </c>
      <c r="AF197" s="4">
        <v>21</v>
      </c>
      <c r="AG197" s="4">
        <v>23</v>
      </c>
      <c r="AH197" s="87">
        <f t="shared" si="56"/>
        <v>9.5238095238095233E-2</v>
      </c>
      <c r="AI197" s="43">
        <f t="shared" si="57"/>
        <v>0.17391304347826086</v>
      </c>
      <c r="AJ197" s="53">
        <f t="shared" si="58"/>
        <v>682.2</v>
      </c>
      <c r="AK197" s="53">
        <f t="shared" si="59"/>
        <v>34</v>
      </c>
      <c r="AL197" s="53">
        <f t="shared" si="60"/>
        <v>6</v>
      </c>
      <c r="AM197" s="88">
        <f t="shared" si="61"/>
        <v>2720</v>
      </c>
      <c r="AN197" s="88">
        <f t="shared" si="62"/>
        <v>7200</v>
      </c>
    </row>
    <row r="198" spans="1:40" ht="15" hidden="1" x14ac:dyDescent="0.25">
      <c r="A198" s="11" t="s">
        <v>185</v>
      </c>
      <c r="B198" s="13" t="s">
        <v>1052</v>
      </c>
      <c r="C198" s="1" t="str">
        <f t="shared" ref="C198:C261" si="67">A198</f>
        <v>BİTLİS</v>
      </c>
      <c r="D198" s="14">
        <v>104</v>
      </c>
      <c r="E198" s="14">
        <v>602</v>
      </c>
      <c r="F198" s="14">
        <v>488</v>
      </c>
      <c r="G198" s="14">
        <v>1194</v>
      </c>
      <c r="H198" s="15">
        <v>107</v>
      </c>
      <c r="I198" s="15">
        <v>597</v>
      </c>
      <c r="J198" s="15">
        <v>552</v>
      </c>
      <c r="K198" s="15">
        <v>1256</v>
      </c>
      <c r="L198" s="49">
        <v>222</v>
      </c>
      <c r="M198" s="6">
        <v>78</v>
      </c>
      <c r="N198" s="16">
        <f t="shared" si="65"/>
        <v>62</v>
      </c>
      <c r="O198" s="17">
        <f t="shared" si="66"/>
        <v>5.1926298157453935E-2</v>
      </c>
      <c r="P198" s="10">
        <v>1082</v>
      </c>
      <c r="Q198" s="10">
        <v>1385</v>
      </c>
      <c r="R198" s="10">
        <v>1045</v>
      </c>
      <c r="S198" s="10">
        <v>1397</v>
      </c>
      <c r="T198" s="10">
        <v>2430</v>
      </c>
      <c r="U198" s="10">
        <v>3512</v>
      </c>
      <c r="V198" s="18">
        <f t="shared" ref="V198:V261" si="68">H198/P198</f>
        <v>9.8890942698706102E-2</v>
      </c>
      <c r="W198" s="18">
        <f t="shared" ref="W198:W261" si="69">I198/Q198</f>
        <v>0.43104693140794226</v>
      </c>
      <c r="X198" s="18">
        <f t="shared" ref="X198:X261" si="70">((J198+L198)-M198)/R198</f>
        <v>0.6660287081339713</v>
      </c>
      <c r="Y198" s="18">
        <f t="shared" ref="Y198:Y261" si="71">((I198+J198+L198)-M198)/T198</f>
        <v>0.53209876543209877</v>
      </c>
      <c r="Z198" s="18">
        <f t="shared" ref="Z198:Z261" si="72">((K198+L198)-M198)/U198</f>
        <v>0.39863325740318906</v>
      </c>
      <c r="AA198" s="47">
        <f t="shared" ref="AA198:AA261" si="73">T198-((I198+J198+L198)-M198)</f>
        <v>1137</v>
      </c>
      <c r="AB198" s="6">
        <f t="shared" ref="AB198:AB261" si="74">R198-((J198+L198)-M198)</f>
        <v>349</v>
      </c>
      <c r="AC198" s="40">
        <v>1192</v>
      </c>
      <c r="AD198" s="40">
        <f t="shared" ref="AD198:AD261" si="75">K198-AC198</f>
        <v>64</v>
      </c>
      <c r="AE198" s="41">
        <f t="shared" ref="AE198:AE261" si="76">AC198/K198</f>
        <v>0.94904458598726116</v>
      </c>
      <c r="AF198" s="4">
        <v>59</v>
      </c>
      <c r="AG198" s="4">
        <v>73</v>
      </c>
      <c r="AH198" s="87">
        <f t="shared" ref="AH198:AH261" si="77">IF((AG198-AF198)/AF198&gt;0,(AG198-AF198)/AF198,0)</f>
        <v>0.23728813559322035</v>
      </c>
      <c r="AI198" s="43">
        <f t="shared" ref="AI198:AI261" si="78">IF(((AG198-AF198)*2)/AG198&gt;0,((AG198-AF198)*2)/AG198,0)</f>
        <v>0.38356164383561642</v>
      </c>
      <c r="AJ198" s="53">
        <f t="shared" ref="AJ198:AJ261" si="79">IF((T198*0.7)-((I198+J198+L198)-M198)&gt;0,(T198*0.7)-((I198+J198+L198)-M198),0)</f>
        <v>408</v>
      </c>
      <c r="AK198" s="53">
        <f t="shared" ref="AK198:AK261" si="80">IF(AJ198/20&gt;0,INT(AJ198/20),0)</f>
        <v>20</v>
      </c>
      <c r="AL198" s="53">
        <f t="shared" ref="AL198:AL261" si="81">IF(AK198/5&gt;0.49,INT(AK198/5),0)</f>
        <v>4</v>
      </c>
      <c r="AM198" s="88">
        <f t="shared" si="61"/>
        <v>1600</v>
      </c>
      <c r="AN198" s="88">
        <f t="shared" si="62"/>
        <v>4800</v>
      </c>
    </row>
    <row r="199" spans="1:40" ht="15" hidden="1" x14ac:dyDescent="0.25">
      <c r="A199" s="11" t="s">
        <v>185</v>
      </c>
      <c r="B199" s="13" t="s">
        <v>190</v>
      </c>
      <c r="C199" s="1" t="str">
        <f t="shared" si="67"/>
        <v>BİTLİS</v>
      </c>
      <c r="D199" s="14">
        <v>40</v>
      </c>
      <c r="E199" s="14">
        <v>214</v>
      </c>
      <c r="F199" s="14">
        <v>181</v>
      </c>
      <c r="G199" s="14">
        <v>435</v>
      </c>
      <c r="H199" s="15">
        <v>27</v>
      </c>
      <c r="I199" s="15">
        <v>238</v>
      </c>
      <c r="J199" s="15">
        <v>191</v>
      </c>
      <c r="K199" s="15">
        <v>456</v>
      </c>
      <c r="L199" s="49">
        <v>99</v>
      </c>
      <c r="M199" s="6">
        <v>12</v>
      </c>
      <c r="N199" s="16">
        <f t="shared" si="65"/>
        <v>21</v>
      </c>
      <c r="O199" s="17">
        <f t="shared" si="66"/>
        <v>4.8275862068965517E-2</v>
      </c>
      <c r="P199" s="10">
        <v>626</v>
      </c>
      <c r="Q199" s="10">
        <v>819</v>
      </c>
      <c r="R199" s="10">
        <v>669</v>
      </c>
      <c r="S199" s="10">
        <v>881</v>
      </c>
      <c r="T199" s="10">
        <v>1488</v>
      </c>
      <c r="U199" s="10">
        <v>2114</v>
      </c>
      <c r="V199" s="18">
        <f t="shared" si="68"/>
        <v>4.3130990415335461E-2</v>
      </c>
      <c r="W199" s="18">
        <f t="shared" si="69"/>
        <v>0.29059829059829062</v>
      </c>
      <c r="X199" s="18">
        <f t="shared" si="70"/>
        <v>0.41554559043348283</v>
      </c>
      <c r="Y199" s="18">
        <f t="shared" si="71"/>
        <v>0.34677419354838712</v>
      </c>
      <c r="Z199" s="18">
        <f t="shared" si="72"/>
        <v>0.2568590350047304</v>
      </c>
      <c r="AA199" s="47">
        <f t="shared" si="73"/>
        <v>972</v>
      </c>
      <c r="AB199" s="6">
        <f t="shared" si="74"/>
        <v>391</v>
      </c>
      <c r="AC199" s="40">
        <v>456</v>
      </c>
      <c r="AD199" s="40">
        <f t="shared" si="75"/>
        <v>0</v>
      </c>
      <c r="AE199" s="41">
        <f t="shared" si="76"/>
        <v>1</v>
      </c>
      <c r="AF199" s="4">
        <v>27</v>
      </c>
      <c r="AG199" s="4">
        <v>29</v>
      </c>
      <c r="AH199" s="87">
        <f t="shared" si="77"/>
        <v>7.407407407407407E-2</v>
      </c>
      <c r="AI199" s="43">
        <f t="shared" si="78"/>
        <v>0.13793103448275862</v>
      </c>
      <c r="AJ199" s="53">
        <f t="shared" si="79"/>
        <v>525.59999999999991</v>
      </c>
      <c r="AK199" s="53">
        <f t="shared" si="80"/>
        <v>26</v>
      </c>
      <c r="AL199" s="53">
        <f t="shared" si="81"/>
        <v>5</v>
      </c>
      <c r="AM199" s="88">
        <f t="shared" ref="AM199:AM262" si="82">IF(AK199&gt;0.49,(AK199*$AM$1)/1000,0)</f>
        <v>2080</v>
      </c>
      <c r="AN199" s="88">
        <f t="shared" ref="AN199:AN262" si="83">IF(AL199&gt;0.49,(AL199*$AN$1)/1000,0)</f>
        <v>6000</v>
      </c>
    </row>
    <row r="200" spans="1:40" ht="15" hidden="1" x14ac:dyDescent="0.25">
      <c r="A200" s="11" t="s">
        <v>185</v>
      </c>
      <c r="B200" s="13" t="s">
        <v>191</v>
      </c>
      <c r="C200" s="1" t="str">
        <f t="shared" si="67"/>
        <v>BİTLİS</v>
      </c>
      <c r="D200" s="14">
        <v>137</v>
      </c>
      <c r="E200" s="14">
        <v>639</v>
      </c>
      <c r="F200" s="14">
        <v>655</v>
      </c>
      <c r="G200" s="14">
        <v>1431</v>
      </c>
      <c r="H200" s="15">
        <v>153</v>
      </c>
      <c r="I200" s="15">
        <v>639</v>
      </c>
      <c r="J200" s="15">
        <v>796</v>
      </c>
      <c r="K200" s="15">
        <v>1588</v>
      </c>
      <c r="L200" s="49">
        <v>204</v>
      </c>
      <c r="M200" s="6">
        <v>98</v>
      </c>
      <c r="N200" s="16">
        <f t="shared" si="65"/>
        <v>157</v>
      </c>
      <c r="O200" s="17">
        <f t="shared" si="66"/>
        <v>0.10971348707197764</v>
      </c>
      <c r="P200" s="10">
        <v>1581</v>
      </c>
      <c r="Q200" s="10">
        <v>1878</v>
      </c>
      <c r="R200" s="10">
        <v>1472</v>
      </c>
      <c r="S200" s="10">
        <v>1924</v>
      </c>
      <c r="T200" s="10">
        <v>3350</v>
      </c>
      <c r="U200" s="10">
        <v>4931</v>
      </c>
      <c r="V200" s="18">
        <f t="shared" si="68"/>
        <v>9.6774193548387094E-2</v>
      </c>
      <c r="W200" s="18">
        <f t="shared" si="69"/>
        <v>0.34025559105431308</v>
      </c>
      <c r="X200" s="18">
        <f t="shared" si="70"/>
        <v>0.61277173913043481</v>
      </c>
      <c r="Y200" s="18">
        <f t="shared" si="71"/>
        <v>0.46</v>
      </c>
      <c r="Z200" s="18">
        <f t="shared" si="72"/>
        <v>0.34354086392212535</v>
      </c>
      <c r="AA200" s="47">
        <f t="shared" si="73"/>
        <v>1809</v>
      </c>
      <c r="AB200" s="6">
        <f t="shared" si="74"/>
        <v>570</v>
      </c>
      <c r="AC200" s="40">
        <v>1521</v>
      </c>
      <c r="AD200" s="40">
        <f t="shared" si="75"/>
        <v>67</v>
      </c>
      <c r="AE200" s="41">
        <f t="shared" si="76"/>
        <v>0.95780856423173799</v>
      </c>
      <c r="AF200" s="4">
        <v>64</v>
      </c>
      <c r="AG200" s="4">
        <v>80</v>
      </c>
      <c r="AH200" s="87">
        <f t="shared" si="77"/>
        <v>0.25</v>
      </c>
      <c r="AI200" s="43">
        <f t="shared" si="78"/>
        <v>0.4</v>
      </c>
      <c r="AJ200" s="53">
        <f t="shared" si="79"/>
        <v>804</v>
      </c>
      <c r="AK200" s="53">
        <f t="shared" si="80"/>
        <v>40</v>
      </c>
      <c r="AL200" s="53">
        <f t="shared" si="81"/>
        <v>8</v>
      </c>
      <c r="AM200" s="88">
        <f t="shared" si="82"/>
        <v>3200</v>
      </c>
      <c r="AN200" s="88">
        <f t="shared" si="83"/>
        <v>9600</v>
      </c>
    </row>
    <row r="201" spans="1:40" ht="15" hidden="1" x14ac:dyDescent="0.25">
      <c r="A201" s="11" t="s">
        <v>192</v>
      </c>
      <c r="B201" s="13" t="s">
        <v>193</v>
      </c>
      <c r="C201" s="1" t="str">
        <f t="shared" si="67"/>
        <v>BOLU</v>
      </c>
      <c r="D201" s="14">
        <v>0</v>
      </c>
      <c r="E201" s="14">
        <v>9</v>
      </c>
      <c r="F201" s="14">
        <v>33</v>
      </c>
      <c r="G201" s="14">
        <v>42</v>
      </c>
      <c r="H201" s="15">
        <v>1</v>
      </c>
      <c r="I201" s="15">
        <v>11</v>
      </c>
      <c r="J201" s="15">
        <v>23</v>
      </c>
      <c r="K201" s="15">
        <v>35</v>
      </c>
      <c r="L201" s="49">
        <v>2</v>
      </c>
      <c r="M201" s="6">
        <v>2</v>
      </c>
      <c r="N201" s="16">
        <f t="shared" si="65"/>
        <v>-7</v>
      </c>
      <c r="O201" s="17">
        <f t="shared" si="66"/>
        <v>-0.16666666666666666</v>
      </c>
      <c r="P201" s="10">
        <v>51</v>
      </c>
      <c r="Q201" s="10">
        <v>51</v>
      </c>
      <c r="R201" s="10">
        <v>39</v>
      </c>
      <c r="S201" s="10">
        <v>46</v>
      </c>
      <c r="T201" s="10">
        <v>90</v>
      </c>
      <c r="U201" s="10">
        <v>141</v>
      </c>
      <c r="V201" s="18">
        <f t="shared" si="68"/>
        <v>1.9607843137254902E-2</v>
      </c>
      <c r="W201" s="18">
        <f t="shared" si="69"/>
        <v>0.21568627450980393</v>
      </c>
      <c r="X201" s="18">
        <f t="shared" si="70"/>
        <v>0.58974358974358976</v>
      </c>
      <c r="Y201" s="18">
        <f t="shared" si="71"/>
        <v>0.37777777777777777</v>
      </c>
      <c r="Z201" s="18">
        <f t="shared" si="72"/>
        <v>0.24822695035460993</v>
      </c>
      <c r="AA201" s="47">
        <f t="shared" si="73"/>
        <v>56</v>
      </c>
      <c r="AB201" s="6">
        <f t="shared" si="74"/>
        <v>16</v>
      </c>
      <c r="AC201" s="40">
        <v>35</v>
      </c>
      <c r="AD201" s="40">
        <f t="shared" si="75"/>
        <v>0</v>
      </c>
      <c r="AE201" s="41">
        <f t="shared" si="76"/>
        <v>1</v>
      </c>
      <c r="AF201" s="4">
        <v>3</v>
      </c>
      <c r="AG201" s="4">
        <v>3</v>
      </c>
      <c r="AH201" s="87">
        <f t="shared" si="77"/>
        <v>0</v>
      </c>
      <c r="AI201" s="43">
        <f t="shared" si="78"/>
        <v>0</v>
      </c>
      <c r="AJ201" s="53">
        <f t="shared" si="79"/>
        <v>28.999999999999993</v>
      </c>
      <c r="AK201" s="53">
        <f t="shared" si="80"/>
        <v>1</v>
      </c>
      <c r="AL201" s="53">
        <f t="shared" si="81"/>
        <v>0</v>
      </c>
      <c r="AM201" s="88">
        <f t="shared" si="82"/>
        <v>80</v>
      </c>
      <c r="AN201" s="88">
        <f t="shared" si="83"/>
        <v>0</v>
      </c>
    </row>
    <row r="202" spans="1:40" ht="15" hidden="1" x14ac:dyDescent="0.25">
      <c r="A202" s="11" t="s">
        <v>192</v>
      </c>
      <c r="B202" s="13" t="s">
        <v>194</v>
      </c>
      <c r="C202" s="1" t="str">
        <f t="shared" si="67"/>
        <v>BOLU</v>
      </c>
      <c r="D202" s="14">
        <v>29</v>
      </c>
      <c r="E202" s="14">
        <v>87</v>
      </c>
      <c r="F202" s="14">
        <v>209</v>
      </c>
      <c r="G202" s="14">
        <v>325</v>
      </c>
      <c r="H202" s="15">
        <v>40</v>
      </c>
      <c r="I202" s="15">
        <v>88</v>
      </c>
      <c r="J202" s="15">
        <v>206</v>
      </c>
      <c r="K202" s="15">
        <v>334</v>
      </c>
      <c r="L202" s="49">
        <v>5</v>
      </c>
      <c r="M202" s="6">
        <v>53</v>
      </c>
      <c r="N202" s="16">
        <f t="shared" si="65"/>
        <v>9</v>
      </c>
      <c r="O202" s="17">
        <f t="shared" si="66"/>
        <v>2.7692307692307693E-2</v>
      </c>
      <c r="P202" s="10">
        <v>349</v>
      </c>
      <c r="Q202" s="10">
        <v>417</v>
      </c>
      <c r="R202" s="10">
        <v>328</v>
      </c>
      <c r="S202" s="10">
        <v>420</v>
      </c>
      <c r="T202" s="10">
        <v>745</v>
      </c>
      <c r="U202" s="10">
        <v>1094</v>
      </c>
      <c r="V202" s="18">
        <f t="shared" si="68"/>
        <v>0.11461318051575932</v>
      </c>
      <c r="W202" s="18">
        <f t="shared" si="69"/>
        <v>0.21103117505995203</v>
      </c>
      <c r="X202" s="18">
        <f t="shared" si="70"/>
        <v>0.48170731707317072</v>
      </c>
      <c r="Y202" s="18">
        <f t="shared" si="71"/>
        <v>0.3302013422818792</v>
      </c>
      <c r="Z202" s="18">
        <f t="shared" si="72"/>
        <v>0.26142595978062155</v>
      </c>
      <c r="AA202" s="47">
        <f t="shared" si="73"/>
        <v>499</v>
      </c>
      <c r="AB202" s="6">
        <f t="shared" si="74"/>
        <v>170</v>
      </c>
      <c r="AC202" s="40">
        <v>334</v>
      </c>
      <c r="AD202" s="40">
        <f t="shared" si="75"/>
        <v>0</v>
      </c>
      <c r="AE202" s="41">
        <f t="shared" si="76"/>
        <v>1</v>
      </c>
      <c r="AF202" s="4">
        <v>14</v>
      </c>
      <c r="AG202" s="4">
        <v>21</v>
      </c>
      <c r="AH202" s="87">
        <f t="shared" si="77"/>
        <v>0.5</v>
      </c>
      <c r="AI202" s="43">
        <f t="shared" si="78"/>
        <v>0.66666666666666663</v>
      </c>
      <c r="AJ202" s="53">
        <f t="shared" si="79"/>
        <v>275.5</v>
      </c>
      <c r="AK202" s="53">
        <f t="shared" si="80"/>
        <v>13</v>
      </c>
      <c r="AL202" s="53">
        <f t="shared" si="81"/>
        <v>2</v>
      </c>
      <c r="AM202" s="88">
        <f t="shared" si="82"/>
        <v>1040</v>
      </c>
      <c r="AN202" s="88">
        <f t="shared" si="83"/>
        <v>2400</v>
      </c>
    </row>
    <row r="203" spans="1:40" ht="15" hidden="1" x14ac:dyDescent="0.25">
      <c r="A203" s="11" t="s">
        <v>192</v>
      </c>
      <c r="B203" s="13" t="s">
        <v>195</v>
      </c>
      <c r="C203" s="1" t="str">
        <f t="shared" si="67"/>
        <v>BOLU</v>
      </c>
      <c r="D203" s="14">
        <v>1</v>
      </c>
      <c r="E203" s="14">
        <v>39</v>
      </c>
      <c r="F203" s="14">
        <v>43</v>
      </c>
      <c r="G203" s="14">
        <v>83</v>
      </c>
      <c r="H203" s="15">
        <v>2</v>
      </c>
      <c r="I203" s="15">
        <v>30</v>
      </c>
      <c r="J203" s="15">
        <v>76</v>
      </c>
      <c r="K203" s="15">
        <v>108</v>
      </c>
      <c r="L203" s="49">
        <v>17</v>
      </c>
      <c r="M203" s="6">
        <v>8</v>
      </c>
      <c r="N203" s="16">
        <f t="shared" si="65"/>
        <v>25</v>
      </c>
      <c r="O203" s="17">
        <f t="shared" si="66"/>
        <v>0.30120481927710846</v>
      </c>
      <c r="P203" s="10">
        <v>128</v>
      </c>
      <c r="Q203" s="10">
        <v>185</v>
      </c>
      <c r="R203" s="10">
        <v>148</v>
      </c>
      <c r="S203" s="10">
        <v>190</v>
      </c>
      <c r="T203" s="10">
        <v>333</v>
      </c>
      <c r="U203" s="10">
        <v>461</v>
      </c>
      <c r="V203" s="18">
        <f t="shared" si="68"/>
        <v>1.5625E-2</v>
      </c>
      <c r="W203" s="18">
        <f t="shared" si="69"/>
        <v>0.16216216216216217</v>
      </c>
      <c r="X203" s="18">
        <f t="shared" si="70"/>
        <v>0.57432432432432434</v>
      </c>
      <c r="Y203" s="18">
        <f t="shared" si="71"/>
        <v>0.34534534534534533</v>
      </c>
      <c r="Z203" s="18">
        <f t="shared" si="72"/>
        <v>0.25379609544468545</v>
      </c>
      <c r="AA203" s="47">
        <f t="shared" si="73"/>
        <v>218</v>
      </c>
      <c r="AB203" s="6">
        <f t="shared" si="74"/>
        <v>63</v>
      </c>
      <c r="AC203" s="40">
        <v>108</v>
      </c>
      <c r="AD203" s="40">
        <f t="shared" si="75"/>
        <v>0</v>
      </c>
      <c r="AE203" s="41">
        <f t="shared" si="76"/>
        <v>1</v>
      </c>
      <c r="AF203" s="4">
        <v>4</v>
      </c>
      <c r="AG203" s="4">
        <v>8</v>
      </c>
      <c r="AH203" s="87">
        <f t="shared" si="77"/>
        <v>1</v>
      </c>
      <c r="AI203" s="43">
        <f t="shared" si="78"/>
        <v>1</v>
      </c>
      <c r="AJ203" s="53">
        <f t="shared" si="79"/>
        <v>118.1</v>
      </c>
      <c r="AK203" s="53">
        <f t="shared" si="80"/>
        <v>5</v>
      </c>
      <c r="AL203" s="53">
        <f t="shared" si="81"/>
        <v>1</v>
      </c>
      <c r="AM203" s="88">
        <f t="shared" si="82"/>
        <v>400</v>
      </c>
      <c r="AN203" s="88">
        <f t="shared" si="83"/>
        <v>1200</v>
      </c>
    </row>
    <row r="204" spans="1:40" ht="15" hidden="1" x14ac:dyDescent="0.25">
      <c r="A204" s="11" t="s">
        <v>192</v>
      </c>
      <c r="B204" s="13" t="s">
        <v>196</v>
      </c>
      <c r="C204" s="1" t="str">
        <f t="shared" si="67"/>
        <v>BOLU</v>
      </c>
      <c r="D204" s="14">
        <v>0</v>
      </c>
      <c r="E204" s="14">
        <v>9</v>
      </c>
      <c r="F204" s="14">
        <v>14</v>
      </c>
      <c r="G204" s="14">
        <v>23</v>
      </c>
      <c r="H204" s="15">
        <v>0</v>
      </c>
      <c r="I204" s="15">
        <v>6</v>
      </c>
      <c r="J204" s="15">
        <v>11</v>
      </c>
      <c r="K204" s="15">
        <v>17</v>
      </c>
      <c r="L204" s="49">
        <v>1</v>
      </c>
      <c r="M204" s="6">
        <v>2</v>
      </c>
      <c r="N204" s="16">
        <f t="shared" si="65"/>
        <v>-6</v>
      </c>
      <c r="O204" s="17">
        <f t="shared" si="66"/>
        <v>-0.2608695652173913</v>
      </c>
      <c r="P204" s="10">
        <v>26</v>
      </c>
      <c r="Q204" s="10">
        <v>22</v>
      </c>
      <c r="R204" s="10">
        <v>21</v>
      </c>
      <c r="S204" s="10">
        <v>26</v>
      </c>
      <c r="T204" s="10">
        <v>43</v>
      </c>
      <c r="U204" s="10">
        <v>69</v>
      </c>
      <c r="V204" s="18">
        <f t="shared" si="68"/>
        <v>0</v>
      </c>
      <c r="W204" s="18">
        <f t="shared" si="69"/>
        <v>0.27272727272727271</v>
      </c>
      <c r="X204" s="18">
        <f t="shared" si="70"/>
        <v>0.47619047619047616</v>
      </c>
      <c r="Y204" s="18">
        <f t="shared" si="71"/>
        <v>0.37209302325581395</v>
      </c>
      <c r="Z204" s="18">
        <f t="shared" si="72"/>
        <v>0.2318840579710145</v>
      </c>
      <c r="AA204" s="47">
        <f t="shared" si="73"/>
        <v>27</v>
      </c>
      <c r="AB204" s="6">
        <f t="shared" si="74"/>
        <v>11</v>
      </c>
      <c r="AC204" s="40">
        <v>17</v>
      </c>
      <c r="AD204" s="40">
        <f t="shared" si="75"/>
        <v>0</v>
      </c>
      <c r="AE204" s="41">
        <f t="shared" si="76"/>
        <v>1</v>
      </c>
      <c r="AF204" s="4">
        <v>1</v>
      </c>
      <c r="AG204" s="4">
        <v>1</v>
      </c>
      <c r="AH204" s="87">
        <f t="shared" si="77"/>
        <v>0</v>
      </c>
      <c r="AI204" s="43">
        <f t="shared" si="78"/>
        <v>0</v>
      </c>
      <c r="AJ204" s="53">
        <f t="shared" si="79"/>
        <v>14.099999999999998</v>
      </c>
      <c r="AK204" s="53">
        <f t="shared" si="80"/>
        <v>0</v>
      </c>
      <c r="AL204" s="53">
        <f t="shared" si="81"/>
        <v>0</v>
      </c>
      <c r="AM204" s="88">
        <f t="shared" si="82"/>
        <v>0</v>
      </c>
      <c r="AN204" s="88">
        <f t="shared" si="83"/>
        <v>0</v>
      </c>
    </row>
    <row r="205" spans="1:40" ht="15" hidden="1" x14ac:dyDescent="0.25">
      <c r="A205" s="11" t="s">
        <v>192</v>
      </c>
      <c r="B205" s="13" t="s">
        <v>197</v>
      </c>
      <c r="C205" s="1" t="str">
        <f t="shared" si="67"/>
        <v>BOLU</v>
      </c>
      <c r="D205" s="14">
        <v>4</v>
      </c>
      <c r="E205" s="14">
        <v>35</v>
      </c>
      <c r="F205" s="14">
        <v>67</v>
      </c>
      <c r="G205" s="14">
        <v>106</v>
      </c>
      <c r="H205" s="15">
        <v>8</v>
      </c>
      <c r="I205" s="15">
        <v>21</v>
      </c>
      <c r="J205" s="15">
        <v>54</v>
      </c>
      <c r="K205" s="15">
        <v>83</v>
      </c>
      <c r="L205" s="49">
        <v>5</v>
      </c>
      <c r="M205" s="6">
        <v>13</v>
      </c>
      <c r="N205" s="16">
        <f t="shared" si="65"/>
        <v>-23</v>
      </c>
      <c r="O205" s="17">
        <f t="shared" si="66"/>
        <v>-0.21698113207547171</v>
      </c>
      <c r="P205" s="10">
        <v>92</v>
      </c>
      <c r="Q205" s="10">
        <v>127</v>
      </c>
      <c r="R205" s="10">
        <v>86</v>
      </c>
      <c r="S205" s="10">
        <v>112</v>
      </c>
      <c r="T205" s="10">
        <v>213</v>
      </c>
      <c r="U205" s="10">
        <v>305</v>
      </c>
      <c r="V205" s="18">
        <f t="shared" si="68"/>
        <v>8.6956521739130432E-2</v>
      </c>
      <c r="W205" s="18">
        <f t="shared" si="69"/>
        <v>0.16535433070866143</v>
      </c>
      <c r="X205" s="18">
        <f t="shared" si="70"/>
        <v>0.53488372093023251</v>
      </c>
      <c r="Y205" s="18">
        <f t="shared" si="71"/>
        <v>0.31455399061032863</v>
      </c>
      <c r="Z205" s="18">
        <f t="shared" si="72"/>
        <v>0.24590163934426229</v>
      </c>
      <c r="AA205" s="47">
        <f t="shared" si="73"/>
        <v>146</v>
      </c>
      <c r="AB205" s="6">
        <f t="shared" si="74"/>
        <v>40</v>
      </c>
      <c r="AC205" s="40">
        <v>83</v>
      </c>
      <c r="AD205" s="40">
        <f t="shared" si="75"/>
        <v>0</v>
      </c>
      <c r="AE205" s="41">
        <f t="shared" si="76"/>
        <v>1</v>
      </c>
      <c r="AF205" s="4">
        <v>6</v>
      </c>
      <c r="AG205" s="4">
        <v>5</v>
      </c>
      <c r="AH205" s="87">
        <f t="shared" si="77"/>
        <v>0</v>
      </c>
      <c r="AI205" s="43">
        <f t="shared" si="78"/>
        <v>0</v>
      </c>
      <c r="AJ205" s="53">
        <f t="shared" si="79"/>
        <v>82.1</v>
      </c>
      <c r="AK205" s="53">
        <f t="shared" si="80"/>
        <v>4</v>
      </c>
      <c r="AL205" s="53">
        <f t="shared" si="81"/>
        <v>0</v>
      </c>
      <c r="AM205" s="88">
        <f t="shared" si="82"/>
        <v>320</v>
      </c>
      <c r="AN205" s="88">
        <f t="shared" si="83"/>
        <v>0</v>
      </c>
    </row>
    <row r="206" spans="1:40" ht="15" hidden="1" x14ac:dyDescent="0.25">
      <c r="A206" s="11" t="s">
        <v>192</v>
      </c>
      <c r="B206" s="13" t="s">
        <v>1053</v>
      </c>
      <c r="C206" s="1" t="str">
        <f t="shared" si="67"/>
        <v>BOLU</v>
      </c>
      <c r="D206" s="14">
        <v>297</v>
      </c>
      <c r="E206" s="14">
        <v>944</v>
      </c>
      <c r="F206" s="14">
        <v>1536</v>
      </c>
      <c r="G206" s="14">
        <v>2777</v>
      </c>
      <c r="H206" s="15">
        <v>466</v>
      </c>
      <c r="I206" s="15">
        <v>971</v>
      </c>
      <c r="J206" s="15">
        <v>1708</v>
      </c>
      <c r="K206" s="15">
        <v>3145</v>
      </c>
      <c r="L206" s="49">
        <v>38</v>
      </c>
      <c r="M206" s="6">
        <v>419</v>
      </c>
      <c r="N206" s="16">
        <f t="shared" si="65"/>
        <v>368</v>
      </c>
      <c r="O206" s="17">
        <f t="shared" si="66"/>
        <v>0.13251710478934101</v>
      </c>
      <c r="P206" s="10">
        <v>1851</v>
      </c>
      <c r="Q206" s="10">
        <v>2244</v>
      </c>
      <c r="R206" s="10">
        <v>1781</v>
      </c>
      <c r="S206" s="10">
        <v>2316</v>
      </c>
      <c r="T206" s="10">
        <v>4025</v>
      </c>
      <c r="U206" s="10">
        <v>5876</v>
      </c>
      <c r="V206" s="18">
        <f t="shared" si="68"/>
        <v>0.25175580767152889</v>
      </c>
      <c r="W206" s="18">
        <f t="shared" si="69"/>
        <v>0.4327094474153298</v>
      </c>
      <c r="X206" s="18">
        <f t="shared" si="70"/>
        <v>0.74508702975856256</v>
      </c>
      <c r="Y206" s="18">
        <f t="shared" si="71"/>
        <v>0.57093167701863357</v>
      </c>
      <c r="Z206" s="18">
        <f t="shared" si="72"/>
        <v>0.47038801906058542</v>
      </c>
      <c r="AA206" s="47">
        <f t="shared" si="73"/>
        <v>1727</v>
      </c>
      <c r="AB206" s="6">
        <f t="shared" si="74"/>
        <v>454</v>
      </c>
      <c r="AC206" s="40">
        <v>2741</v>
      </c>
      <c r="AD206" s="40">
        <f t="shared" si="75"/>
        <v>404</v>
      </c>
      <c r="AE206" s="41">
        <f t="shared" si="76"/>
        <v>0.87154213036565975</v>
      </c>
      <c r="AF206" s="4">
        <v>106</v>
      </c>
      <c r="AG206" s="4">
        <v>164</v>
      </c>
      <c r="AH206" s="87">
        <f t="shared" si="77"/>
        <v>0.54716981132075471</v>
      </c>
      <c r="AI206" s="43">
        <f t="shared" si="78"/>
        <v>0.70731707317073167</v>
      </c>
      <c r="AJ206" s="53">
        <f t="shared" si="79"/>
        <v>519.5</v>
      </c>
      <c r="AK206" s="53">
        <f t="shared" si="80"/>
        <v>25</v>
      </c>
      <c r="AL206" s="53">
        <f t="shared" si="81"/>
        <v>5</v>
      </c>
      <c r="AM206" s="88">
        <f t="shared" si="82"/>
        <v>2000</v>
      </c>
      <c r="AN206" s="88">
        <f t="shared" si="83"/>
        <v>6000</v>
      </c>
    </row>
    <row r="207" spans="1:40" ht="15" hidden="1" x14ac:dyDescent="0.25">
      <c r="A207" s="11" t="s">
        <v>192</v>
      </c>
      <c r="B207" s="13" t="s">
        <v>198</v>
      </c>
      <c r="C207" s="1" t="str">
        <f t="shared" si="67"/>
        <v>BOLU</v>
      </c>
      <c r="D207" s="14">
        <v>16</v>
      </c>
      <c r="E207" s="14">
        <v>63</v>
      </c>
      <c r="F207" s="14">
        <v>72</v>
      </c>
      <c r="G207" s="14">
        <v>151</v>
      </c>
      <c r="H207" s="15">
        <v>16</v>
      </c>
      <c r="I207" s="15">
        <v>54</v>
      </c>
      <c r="J207" s="15">
        <v>86</v>
      </c>
      <c r="K207" s="15">
        <v>156</v>
      </c>
      <c r="L207" s="49">
        <v>22</v>
      </c>
      <c r="M207" s="6">
        <v>20</v>
      </c>
      <c r="N207" s="16">
        <f t="shared" si="65"/>
        <v>5</v>
      </c>
      <c r="O207" s="17">
        <f t="shared" si="66"/>
        <v>3.3112582781456956E-2</v>
      </c>
      <c r="P207" s="10">
        <v>157</v>
      </c>
      <c r="Q207" s="10">
        <v>224</v>
      </c>
      <c r="R207" s="10">
        <v>173</v>
      </c>
      <c r="S207" s="10">
        <v>237</v>
      </c>
      <c r="T207" s="10">
        <v>397</v>
      </c>
      <c r="U207" s="10">
        <v>554</v>
      </c>
      <c r="V207" s="18">
        <f t="shared" si="68"/>
        <v>0.10191082802547771</v>
      </c>
      <c r="W207" s="18">
        <f t="shared" si="69"/>
        <v>0.24107142857142858</v>
      </c>
      <c r="X207" s="18">
        <f t="shared" si="70"/>
        <v>0.50867052023121384</v>
      </c>
      <c r="Y207" s="18">
        <f t="shared" si="71"/>
        <v>0.35768261964735515</v>
      </c>
      <c r="Z207" s="18">
        <f t="shared" si="72"/>
        <v>0.2851985559566787</v>
      </c>
      <c r="AA207" s="47">
        <f t="shared" si="73"/>
        <v>255</v>
      </c>
      <c r="AB207" s="6">
        <f t="shared" si="74"/>
        <v>85</v>
      </c>
      <c r="AC207" s="40">
        <v>156</v>
      </c>
      <c r="AD207" s="40">
        <f t="shared" si="75"/>
        <v>0</v>
      </c>
      <c r="AE207" s="41">
        <f t="shared" si="76"/>
        <v>1</v>
      </c>
      <c r="AF207" s="4">
        <v>10</v>
      </c>
      <c r="AG207" s="4">
        <v>12</v>
      </c>
      <c r="AH207" s="87">
        <f t="shared" si="77"/>
        <v>0.2</v>
      </c>
      <c r="AI207" s="43">
        <f t="shared" si="78"/>
        <v>0.33333333333333331</v>
      </c>
      <c r="AJ207" s="53">
        <f t="shared" si="79"/>
        <v>135.89999999999998</v>
      </c>
      <c r="AK207" s="53">
        <f t="shared" si="80"/>
        <v>6</v>
      </c>
      <c r="AL207" s="53">
        <f t="shared" si="81"/>
        <v>1</v>
      </c>
      <c r="AM207" s="88">
        <f t="shared" si="82"/>
        <v>480</v>
      </c>
      <c r="AN207" s="88">
        <f t="shared" si="83"/>
        <v>1200</v>
      </c>
    </row>
    <row r="208" spans="1:40" ht="12.75" hidden="1" customHeight="1" x14ac:dyDescent="0.2">
      <c r="A208" s="11" t="s">
        <v>192</v>
      </c>
      <c r="B208" s="13" t="s">
        <v>199</v>
      </c>
      <c r="C208" s="1" t="str">
        <f t="shared" si="67"/>
        <v>BOLU</v>
      </c>
      <c r="D208" s="14">
        <v>2</v>
      </c>
      <c r="E208" s="14">
        <v>13</v>
      </c>
      <c r="F208" s="14">
        <v>22</v>
      </c>
      <c r="G208" s="14">
        <v>37</v>
      </c>
      <c r="H208" s="15">
        <v>2</v>
      </c>
      <c r="I208" s="15">
        <v>19</v>
      </c>
      <c r="J208" s="15">
        <v>27</v>
      </c>
      <c r="K208" s="15">
        <v>48</v>
      </c>
      <c r="L208" s="50"/>
      <c r="M208" s="6">
        <v>6</v>
      </c>
      <c r="N208" s="16">
        <f t="shared" si="65"/>
        <v>11</v>
      </c>
      <c r="O208" s="17">
        <f t="shared" si="66"/>
        <v>0.29729729729729731</v>
      </c>
      <c r="P208" s="10">
        <v>28</v>
      </c>
      <c r="Q208" s="10">
        <v>32</v>
      </c>
      <c r="R208" s="10">
        <v>37</v>
      </c>
      <c r="S208" s="10">
        <v>45</v>
      </c>
      <c r="T208" s="10">
        <v>69</v>
      </c>
      <c r="U208" s="10">
        <v>97</v>
      </c>
      <c r="V208" s="18">
        <f t="shared" si="68"/>
        <v>7.1428571428571425E-2</v>
      </c>
      <c r="W208" s="18">
        <f t="shared" si="69"/>
        <v>0.59375</v>
      </c>
      <c r="X208" s="18">
        <f t="shared" si="70"/>
        <v>0.56756756756756754</v>
      </c>
      <c r="Y208" s="18">
        <f t="shared" si="71"/>
        <v>0.57971014492753625</v>
      </c>
      <c r="Z208" s="18">
        <f t="shared" si="72"/>
        <v>0.4329896907216495</v>
      </c>
      <c r="AA208" s="47">
        <f t="shared" si="73"/>
        <v>29</v>
      </c>
      <c r="AB208" s="6">
        <f t="shared" si="74"/>
        <v>16</v>
      </c>
      <c r="AC208" s="40">
        <v>48</v>
      </c>
      <c r="AD208" s="40">
        <f t="shared" si="75"/>
        <v>0</v>
      </c>
      <c r="AE208" s="41">
        <f t="shared" si="76"/>
        <v>1</v>
      </c>
      <c r="AF208" s="4">
        <v>0</v>
      </c>
      <c r="AG208" s="4">
        <v>3</v>
      </c>
      <c r="AH208" s="87" t="e">
        <f t="shared" si="77"/>
        <v>#DIV/0!</v>
      </c>
      <c r="AI208" s="43">
        <f t="shared" si="78"/>
        <v>2</v>
      </c>
      <c r="AJ208" s="53">
        <f t="shared" si="79"/>
        <v>8.2999999999999972</v>
      </c>
      <c r="AK208" s="53">
        <f t="shared" si="80"/>
        <v>0</v>
      </c>
      <c r="AL208" s="53">
        <f t="shared" si="81"/>
        <v>0</v>
      </c>
      <c r="AM208" s="88">
        <f t="shared" si="82"/>
        <v>0</v>
      </c>
      <c r="AN208" s="88">
        <f t="shared" si="83"/>
        <v>0</v>
      </c>
    </row>
    <row r="209" spans="1:40" ht="15" hidden="1" x14ac:dyDescent="0.25">
      <c r="A209" s="11" t="s">
        <v>192</v>
      </c>
      <c r="B209" s="13" t="s">
        <v>200</v>
      </c>
      <c r="C209" s="1" t="str">
        <f t="shared" si="67"/>
        <v>BOLU</v>
      </c>
      <c r="D209" s="14">
        <v>8</v>
      </c>
      <c r="E209" s="14">
        <v>34</v>
      </c>
      <c r="F209" s="14">
        <v>37</v>
      </c>
      <c r="G209" s="14">
        <v>79</v>
      </c>
      <c r="H209" s="15">
        <v>14</v>
      </c>
      <c r="I209" s="15">
        <v>10</v>
      </c>
      <c r="J209" s="15">
        <v>39</v>
      </c>
      <c r="K209" s="15">
        <v>63</v>
      </c>
      <c r="L209" s="49">
        <v>1</v>
      </c>
      <c r="M209" s="6">
        <v>9</v>
      </c>
      <c r="N209" s="16">
        <f t="shared" si="65"/>
        <v>-16</v>
      </c>
      <c r="O209" s="17">
        <f t="shared" si="66"/>
        <v>-0.20253164556962025</v>
      </c>
      <c r="P209" s="10">
        <v>59</v>
      </c>
      <c r="Q209" s="10">
        <v>71</v>
      </c>
      <c r="R209" s="10">
        <v>67</v>
      </c>
      <c r="S209" s="10">
        <v>86</v>
      </c>
      <c r="T209" s="10">
        <v>138</v>
      </c>
      <c r="U209" s="10">
        <v>197</v>
      </c>
      <c r="V209" s="18">
        <f t="shared" si="68"/>
        <v>0.23728813559322035</v>
      </c>
      <c r="W209" s="18">
        <f t="shared" si="69"/>
        <v>0.14084507042253522</v>
      </c>
      <c r="X209" s="18">
        <f t="shared" si="70"/>
        <v>0.46268656716417911</v>
      </c>
      <c r="Y209" s="18">
        <f t="shared" si="71"/>
        <v>0.29710144927536231</v>
      </c>
      <c r="Z209" s="18">
        <f t="shared" si="72"/>
        <v>0.27918781725888325</v>
      </c>
      <c r="AA209" s="47">
        <f t="shared" si="73"/>
        <v>97</v>
      </c>
      <c r="AB209" s="6">
        <f t="shared" si="74"/>
        <v>36</v>
      </c>
      <c r="AC209" s="40">
        <v>63</v>
      </c>
      <c r="AD209" s="40">
        <f t="shared" si="75"/>
        <v>0</v>
      </c>
      <c r="AE209" s="41">
        <f t="shared" si="76"/>
        <v>1</v>
      </c>
      <c r="AF209" s="4">
        <v>2</v>
      </c>
      <c r="AG209" s="4">
        <v>5</v>
      </c>
      <c r="AH209" s="87">
        <f t="shared" si="77"/>
        <v>1.5</v>
      </c>
      <c r="AI209" s="43">
        <f t="shared" si="78"/>
        <v>1.2</v>
      </c>
      <c r="AJ209" s="53">
        <f t="shared" si="79"/>
        <v>55.599999999999994</v>
      </c>
      <c r="AK209" s="53">
        <f t="shared" si="80"/>
        <v>2</v>
      </c>
      <c r="AL209" s="53">
        <f t="shared" si="81"/>
        <v>0</v>
      </c>
      <c r="AM209" s="88">
        <f t="shared" si="82"/>
        <v>160</v>
      </c>
      <c r="AN209" s="88">
        <f t="shared" si="83"/>
        <v>0</v>
      </c>
    </row>
    <row r="210" spans="1:40" ht="15" hidden="1" x14ac:dyDescent="0.25">
      <c r="A210" s="11" t="s">
        <v>201</v>
      </c>
      <c r="B210" s="13" t="s">
        <v>202</v>
      </c>
      <c r="C210" s="1" t="str">
        <f t="shared" si="67"/>
        <v>BURDUR</v>
      </c>
      <c r="D210" s="14">
        <v>11</v>
      </c>
      <c r="E210" s="14">
        <v>28</v>
      </c>
      <c r="F210" s="14">
        <v>43</v>
      </c>
      <c r="G210" s="14">
        <v>82</v>
      </c>
      <c r="H210" s="15">
        <v>13</v>
      </c>
      <c r="I210" s="15">
        <v>43</v>
      </c>
      <c r="J210" s="15">
        <v>83</v>
      </c>
      <c r="K210" s="15">
        <v>139</v>
      </c>
      <c r="L210" s="49">
        <v>5</v>
      </c>
      <c r="M210" s="6">
        <v>23</v>
      </c>
      <c r="N210" s="16">
        <f t="shared" si="65"/>
        <v>57</v>
      </c>
      <c r="O210" s="17">
        <f t="shared" si="66"/>
        <v>0.69512195121951215</v>
      </c>
      <c r="P210" s="10">
        <v>74</v>
      </c>
      <c r="Q210" s="10">
        <v>94</v>
      </c>
      <c r="R210" s="10">
        <v>76</v>
      </c>
      <c r="S210" s="10">
        <v>102</v>
      </c>
      <c r="T210" s="10">
        <v>170</v>
      </c>
      <c r="U210" s="10">
        <v>244</v>
      </c>
      <c r="V210" s="18">
        <f t="shared" si="68"/>
        <v>0.17567567567567569</v>
      </c>
      <c r="W210" s="18">
        <f t="shared" si="69"/>
        <v>0.45744680851063829</v>
      </c>
      <c r="X210" s="18">
        <f t="shared" si="70"/>
        <v>0.85526315789473684</v>
      </c>
      <c r="Y210" s="18">
        <f t="shared" si="71"/>
        <v>0.63529411764705879</v>
      </c>
      <c r="Z210" s="18">
        <f t="shared" si="72"/>
        <v>0.49590163934426229</v>
      </c>
      <c r="AA210" s="47">
        <f t="shared" si="73"/>
        <v>62</v>
      </c>
      <c r="AB210" s="6">
        <f t="shared" si="74"/>
        <v>11</v>
      </c>
      <c r="AC210" s="40">
        <v>139</v>
      </c>
      <c r="AD210" s="40">
        <f t="shared" si="75"/>
        <v>0</v>
      </c>
      <c r="AE210" s="41">
        <f t="shared" si="76"/>
        <v>1</v>
      </c>
      <c r="AF210" s="4">
        <v>5</v>
      </c>
      <c r="AG210" s="4">
        <v>9</v>
      </c>
      <c r="AH210" s="87">
        <f t="shared" si="77"/>
        <v>0.8</v>
      </c>
      <c r="AI210" s="43">
        <f t="shared" si="78"/>
        <v>0.88888888888888884</v>
      </c>
      <c r="AJ210" s="53">
        <f t="shared" si="79"/>
        <v>10.999999999999986</v>
      </c>
      <c r="AK210" s="53">
        <f t="shared" si="80"/>
        <v>0</v>
      </c>
      <c r="AL210" s="53">
        <f t="shared" si="81"/>
        <v>0</v>
      </c>
      <c r="AM210" s="88">
        <f t="shared" si="82"/>
        <v>0</v>
      </c>
      <c r="AN210" s="88">
        <f t="shared" si="83"/>
        <v>0</v>
      </c>
    </row>
    <row r="211" spans="1:40" ht="15" hidden="1" x14ac:dyDescent="0.25">
      <c r="A211" s="11" t="s">
        <v>201</v>
      </c>
      <c r="B211" s="13" t="s">
        <v>1016</v>
      </c>
      <c r="C211" s="1" t="str">
        <f t="shared" si="67"/>
        <v>BURDUR</v>
      </c>
      <c r="D211" s="14">
        <v>8</v>
      </c>
      <c r="E211" s="14">
        <v>25</v>
      </c>
      <c r="F211" s="14">
        <v>46</v>
      </c>
      <c r="G211" s="14">
        <v>79</v>
      </c>
      <c r="H211" s="15">
        <v>10</v>
      </c>
      <c r="I211" s="15">
        <v>34</v>
      </c>
      <c r="J211" s="15">
        <v>36</v>
      </c>
      <c r="K211" s="15">
        <v>80</v>
      </c>
      <c r="L211" s="49">
        <v>1</v>
      </c>
      <c r="M211" s="6">
        <v>12</v>
      </c>
      <c r="N211" s="16">
        <f t="shared" si="65"/>
        <v>1</v>
      </c>
      <c r="O211" s="17">
        <f t="shared" si="66"/>
        <v>1.2658227848101266E-2</v>
      </c>
      <c r="P211" s="10">
        <v>45</v>
      </c>
      <c r="Q211" s="10">
        <v>70</v>
      </c>
      <c r="R211" s="10">
        <v>42</v>
      </c>
      <c r="S211" s="10">
        <v>56</v>
      </c>
      <c r="T211" s="10">
        <v>112</v>
      </c>
      <c r="U211" s="10">
        <v>157</v>
      </c>
      <c r="V211" s="18">
        <f t="shared" si="68"/>
        <v>0.22222222222222221</v>
      </c>
      <c r="W211" s="18">
        <f t="shared" si="69"/>
        <v>0.48571428571428571</v>
      </c>
      <c r="X211" s="18">
        <f t="shared" si="70"/>
        <v>0.59523809523809523</v>
      </c>
      <c r="Y211" s="18">
        <f t="shared" si="71"/>
        <v>0.5267857142857143</v>
      </c>
      <c r="Z211" s="18">
        <f t="shared" si="72"/>
        <v>0.43949044585987262</v>
      </c>
      <c r="AA211" s="47">
        <f t="shared" si="73"/>
        <v>53</v>
      </c>
      <c r="AB211" s="6">
        <f t="shared" si="74"/>
        <v>17</v>
      </c>
      <c r="AC211" s="40">
        <v>80</v>
      </c>
      <c r="AD211" s="40">
        <f t="shared" si="75"/>
        <v>0</v>
      </c>
      <c r="AE211" s="41">
        <f t="shared" si="76"/>
        <v>1</v>
      </c>
      <c r="AF211" s="4">
        <v>6</v>
      </c>
      <c r="AG211" s="4">
        <v>6</v>
      </c>
      <c r="AH211" s="87">
        <f t="shared" si="77"/>
        <v>0</v>
      </c>
      <c r="AI211" s="43">
        <f t="shared" si="78"/>
        <v>0</v>
      </c>
      <c r="AJ211" s="53">
        <f t="shared" si="79"/>
        <v>19.399999999999991</v>
      </c>
      <c r="AK211" s="53">
        <f t="shared" si="80"/>
        <v>0</v>
      </c>
      <c r="AL211" s="53">
        <f t="shared" si="81"/>
        <v>0</v>
      </c>
      <c r="AM211" s="88">
        <f t="shared" si="82"/>
        <v>0</v>
      </c>
      <c r="AN211" s="88">
        <f t="shared" si="83"/>
        <v>0</v>
      </c>
    </row>
    <row r="212" spans="1:40" ht="15" hidden="1" x14ac:dyDescent="0.25">
      <c r="A212" s="11" t="s">
        <v>201</v>
      </c>
      <c r="B212" s="13" t="s">
        <v>203</v>
      </c>
      <c r="C212" s="1" t="str">
        <f t="shared" si="67"/>
        <v>BURDUR</v>
      </c>
      <c r="D212" s="14">
        <v>71</v>
      </c>
      <c r="E212" s="14">
        <v>273</v>
      </c>
      <c r="F212" s="14">
        <v>740</v>
      </c>
      <c r="G212" s="14">
        <v>1084</v>
      </c>
      <c r="H212" s="15">
        <v>77</v>
      </c>
      <c r="I212" s="15">
        <v>267</v>
      </c>
      <c r="J212" s="15">
        <v>775</v>
      </c>
      <c r="K212" s="15">
        <v>1119</v>
      </c>
      <c r="L212" s="49">
        <v>10</v>
      </c>
      <c r="M212" s="6">
        <v>330</v>
      </c>
      <c r="N212" s="16">
        <f t="shared" si="65"/>
        <v>35</v>
      </c>
      <c r="O212" s="17">
        <f t="shared" si="66"/>
        <v>3.2287822878228782E-2</v>
      </c>
      <c r="P212" s="10">
        <v>667</v>
      </c>
      <c r="Q212" s="10">
        <v>868</v>
      </c>
      <c r="R212" s="10">
        <v>622</v>
      </c>
      <c r="S212" s="10">
        <v>842</v>
      </c>
      <c r="T212" s="10">
        <v>1490</v>
      </c>
      <c r="U212" s="10">
        <v>2157</v>
      </c>
      <c r="V212" s="18">
        <f t="shared" si="68"/>
        <v>0.11544227886056972</v>
      </c>
      <c r="W212" s="18">
        <f t="shared" si="69"/>
        <v>0.30760368663594467</v>
      </c>
      <c r="X212" s="18">
        <f t="shared" si="70"/>
        <v>0.73151125401929262</v>
      </c>
      <c r="Y212" s="18">
        <f t="shared" si="71"/>
        <v>0.48456375838926175</v>
      </c>
      <c r="Z212" s="18">
        <f t="shared" si="72"/>
        <v>0.37042188224385719</v>
      </c>
      <c r="AA212" s="47">
        <f t="shared" si="73"/>
        <v>768</v>
      </c>
      <c r="AB212" s="6">
        <f t="shared" si="74"/>
        <v>167</v>
      </c>
      <c r="AC212" s="40">
        <v>1034</v>
      </c>
      <c r="AD212" s="40">
        <f t="shared" si="75"/>
        <v>85</v>
      </c>
      <c r="AE212" s="41">
        <f t="shared" si="76"/>
        <v>0.92403932082216267</v>
      </c>
      <c r="AF212" s="4">
        <v>54</v>
      </c>
      <c r="AG212" s="4">
        <v>59</v>
      </c>
      <c r="AH212" s="87">
        <f t="shared" si="77"/>
        <v>9.2592592592592587E-2</v>
      </c>
      <c r="AI212" s="43">
        <f t="shared" si="78"/>
        <v>0.16949152542372881</v>
      </c>
      <c r="AJ212" s="53">
        <f t="shared" si="79"/>
        <v>321</v>
      </c>
      <c r="AK212" s="53">
        <f t="shared" si="80"/>
        <v>16</v>
      </c>
      <c r="AL212" s="53">
        <f t="shared" si="81"/>
        <v>3</v>
      </c>
      <c r="AM212" s="88">
        <f t="shared" si="82"/>
        <v>1280</v>
      </c>
      <c r="AN212" s="88">
        <f t="shared" si="83"/>
        <v>3600</v>
      </c>
    </row>
    <row r="213" spans="1:40" ht="15" hidden="1" customHeight="1" x14ac:dyDescent="0.25">
      <c r="A213" s="11" t="s">
        <v>201</v>
      </c>
      <c r="B213" s="13" t="s">
        <v>204</v>
      </c>
      <c r="C213" s="1" t="str">
        <f t="shared" si="67"/>
        <v>BURDUR</v>
      </c>
      <c r="D213" s="14">
        <v>9</v>
      </c>
      <c r="E213" s="14">
        <v>85</v>
      </c>
      <c r="F213" s="14">
        <v>100</v>
      </c>
      <c r="G213" s="14">
        <v>194</v>
      </c>
      <c r="H213" s="15">
        <v>23</v>
      </c>
      <c r="I213" s="15">
        <v>76</v>
      </c>
      <c r="J213" s="15">
        <v>108</v>
      </c>
      <c r="K213" s="15">
        <v>207</v>
      </c>
      <c r="L213" s="49">
        <v>1</v>
      </c>
      <c r="M213" s="6">
        <v>13</v>
      </c>
      <c r="N213" s="16">
        <f t="shared" si="65"/>
        <v>13</v>
      </c>
      <c r="O213" s="17">
        <f t="shared" si="66"/>
        <v>6.7010309278350513E-2</v>
      </c>
      <c r="P213" s="10">
        <v>115</v>
      </c>
      <c r="Q213" s="10">
        <v>178</v>
      </c>
      <c r="R213" s="10">
        <v>122</v>
      </c>
      <c r="S213" s="10">
        <v>182</v>
      </c>
      <c r="T213" s="10">
        <v>300</v>
      </c>
      <c r="U213" s="10">
        <v>415</v>
      </c>
      <c r="V213" s="18">
        <f t="shared" si="68"/>
        <v>0.2</v>
      </c>
      <c r="W213" s="18">
        <f t="shared" si="69"/>
        <v>0.42696629213483145</v>
      </c>
      <c r="X213" s="18">
        <f t="shared" si="70"/>
        <v>0.78688524590163933</v>
      </c>
      <c r="Y213" s="18">
        <f t="shared" si="71"/>
        <v>0.57333333333333336</v>
      </c>
      <c r="Z213" s="18">
        <f t="shared" si="72"/>
        <v>0.46987951807228917</v>
      </c>
      <c r="AA213" s="47">
        <f t="shared" si="73"/>
        <v>128</v>
      </c>
      <c r="AB213" s="6">
        <f t="shared" si="74"/>
        <v>26</v>
      </c>
      <c r="AC213" s="40">
        <v>207</v>
      </c>
      <c r="AD213" s="40">
        <f t="shared" si="75"/>
        <v>0</v>
      </c>
      <c r="AE213" s="41">
        <f t="shared" si="76"/>
        <v>1</v>
      </c>
      <c r="AF213" s="4">
        <v>11</v>
      </c>
      <c r="AG213" s="4">
        <v>14</v>
      </c>
      <c r="AH213" s="87">
        <f t="shared" si="77"/>
        <v>0.27272727272727271</v>
      </c>
      <c r="AI213" s="43">
        <f t="shared" si="78"/>
        <v>0.42857142857142855</v>
      </c>
      <c r="AJ213" s="53">
        <f t="shared" si="79"/>
        <v>38</v>
      </c>
      <c r="AK213" s="53">
        <f t="shared" si="80"/>
        <v>1</v>
      </c>
      <c r="AL213" s="53">
        <f t="shared" si="81"/>
        <v>0</v>
      </c>
      <c r="AM213" s="88">
        <f t="shared" si="82"/>
        <v>80</v>
      </c>
      <c r="AN213" s="88">
        <f t="shared" si="83"/>
        <v>0</v>
      </c>
    </row>
    <row r="214" spans="1:40" ht="15" hidden="1" x14ac:dyDescent="0.25">
      <c r="A214" s="11" t="s">
        <v>201</v>
      </c>
      <c r="B214" s="13" t="s">
        <v>205</v>
      </c>
      <c r="C214" s="1" t="str">
        <f t="shared" si="67"/>
        <v>BURDUR</v>
      </c>
      <c r="D214" s="14">
        <v>10</v>
      </c>
      <c r="E214" s="14">
        <v>18</v>
      </c>
      <c r="F214" s="14">
        <v>49</v>
      </c>
      <c r="G214" s="14">
        <v>77</v>
      </c>
      <c r="H214" s="15">
        <v>6</v>
      </c>
      <c r="I214" s="15">
        <v>26</v>
      </c>
      <c r="J214" s="15">
        <v>35</v>
      </c>
      <c r="K214" s="15">
        <v>67</v>
      </c>
      <c r="L214" s="49">
        <v>1</v>
      </c>
      <c r="M214" s="6">
        <v>14</v>
      </c>
      <c r="N214" s="16">
        <f t="shared" si="65"/>
        <v>-10</v>
      </c>
      <c r="O214" s="17">
        <f t="shared" si="66"/>
        <v>-0.12987012987012986</v>
      </c>
      <c r="P214" s="10">
        <v>28</v>
      </c>
      <c r="Q214" s="10">
        <v>39</v>
      </c>
      <c r="R214" s="10">
        <v>28</v>
      </c>
      <c r="S214" s="10">
        <v>37</v>
      </c>
      <c r="T214" s="10">
        <v>67</v>
      </c>
      <c r="U214" s="10">
        <v>95</v>
      </c>
      <c r="V214" s="18">
        <f t="shared" si="68"/>
        <v>0.21428571428571427</v>
      </c>
      <c r="W214" s="18">
        <f t="shared" si="69"/>
        <v>0.66666666666666663</v>
      </c>
      <c r="X214" s="18">
        <f t="shared" si="70"/>
        <v>0.7857142857142857</v>
      </c>
      <c r="Y214" s="18">
        <f t="shared" si="71"/>
        <v>0.71641791044776115</v>
      </c>
      <c r="Z214" s="18">
        <f t="shared" si="72"/>
        <v>0.56842105263157894</v>
      </c>
      <c r="AA214" s="47">
        <f t="shared" si="73"/>
        <v>19</v>
      </c>
      <c r="AB214" s="6">
        <f t="shared" si="74"/>
        <v>6</v>
      </c>
      <c r="AC214" s="40">
        <v>67</v>
      </c>
      <c r="AD214" s="40">
        <f t="shared" si="75"/>
        <v>0</v>
      </c>
      <c r="AE214" s="41">
        <f t="shared" si="76"/>
        <v>1</v>
      </c>
      <c r="AF214" s="4">
        <v>6</v>
      </c>
      <c r="AG214" s="4">
        <v>5</v>
      </c>
      <c r="AH214" s="87">
        <f t="shared" si="77"/>
        <v>0</v>
      </c>
      <c r="AI214" s="43">
        <f t="shared" si="78"/>
        <v>0</v>
      </c>
      <c r="AJ214" s="53">
        <f t="shared" si="79"/>
        <v>0</v>
      </c>
      <c r="AK214" s="53">
        <f t="shared" si="80"/>
        <v>0</v>
      </c>
      <c r="AL214" s="53">
        <f t="shared" si="81"/>
        <v>0</v>
      </c>
      <c r="AM214" s="88">
        <f t="shared" si="82"/>
        <v>0</v>
      </c>
      <c r="AN214" s="88">
        <f t="shared" si="83"/>
        <v>0</v>
      </c>
    </row>
    <row r="215" spans="1:40" ht="15" hidden="1" x14ac:dyDescent="0.25">
      <c r="A215" s="11" t="s">
        <v>201</v>
      </c>
      <c r="B215" s="13" t="s">
        <v>206</v>
      </c>
      <c r="C215" s="1" t="str">
        <f t="shared" si="67"/>
        <v>BURDUR</v>
      </c>
      <c r="D215" s="14">
        <v>33</v>
      </c>
      <c r="E215" s="14">
        <v>112</v>
      </c>
      <c r="F215" s="14">
        <v>205</v>
      </c>
      <c r="G215" s="14">
        <v>350</v>
      </c>
      <c r="H215" s="15">
        <v>62</v>
      </c>
      <c r="I215" s="15">
        <v>98</v>
      </c>
      <c r="J215" s="15">
        <v>226</v>
      </c>
      <c r="K215" s="15">
        <v>386</v>
      </c>
      <c r="L215" s="49">
        <v>1</v>
      </c>
      <c r="M215" s="6">
        <v>78</v>
      </c>
      <c r="N215" s="16">
        <f t="shared" si="65"/>
        <v>36</v>
      </c>
      <c r="O215" s="17">
        <f t="shared" si="66"/>
        <v>0.10285714285714286</v>
      </c>
      <c r="P215" s="10">
        <v>186</v>
      </c>
      <c r="Q215" s="10">
        <v>243</v>
      </c>
      <c r="R215" s="10">
        <v>185</v>
      </c>
      <c r="S215" s="10">
        <v>238</v>
      </c>
      <c r="T215" s="10">
        <v>428</v>
      </c>
      <c r="U215" s="10">
        <v>614</v>
      </c>
      <c r="V215" s="18">
        <f t="shared" si="68"/>
        <v>0.33333333333333331</v>
      </c>
      <c r="W215" s="18">
        <f t="shared" si="69"/>
        <v>0.40329218106995884</v>
      </c>
      <c r="X215" s="18">
        <f t="shared" si="70"/>
        <v>0.80540540540540539</v>
      </c>
      <c r="Y215" s="18">
        <f t="shared" si="71"/>
        <v>0.57710280373831779</v>
      </c>
      <c r="Z215" s="18">
        <f t="shared" si="72"/>
        <v>0.50325732899022801</v>
      </c>
      <c r="AA215" s="47">
        <f t="shared" si="73"/>
        <v>181</v>
      </c>
      <c r="AB215" s="6">
        <f t="shared" si="74"/>
        <v>36</v>
      </c>
      <c r="AC215" s="40">
        <v>370</v>
      </c>
      <c r="AD215" s="40">
        <f t="shared" si="75"/>
        <v>16</v>
      </c>
      <c r="AE215" s="41">
        <f t="shared" si="76"/>
        <v>0.95854922279792742</v>
      </c>
      <c r="AF215" s="4">
        <v>16</v>
      </c>
      <c r="AG215" s="4">
        <v>21</v>
      </c>
      <c r="AH215" s="87">
        <f t="shared" si="77"/>
        <v>0.3125</v>
      </c>
      <c r="AI215" s="43">
        <f t="shared" si="78"/>
        <v>0.47619047619047616</v>
      </c>
      <c r="AJ215" s="53">
        <f t="shared" si="79"/>
        <v>52.599999999999966</v>
      </c>
      <c r="AK215" s="53">
        <f t="shared" si="80"/>
        <v>2</v>
      </c>
      <c r="AL215" s="53">
        <f t="shared" si="81"/>
        <v>0</v>
      </c>
      <c r="AM215" s="88">
        <f t="shared" si="82"/>
        <v>160</v>
      </c>
      <c r="AN215" s="88">
        <f t="shared" si="83"/>
        <v>0</v>
      </c>
    </row>
    <row r="216" spans="1:40" ht="15" hidden="1" x14ac:dyDescent="0.25">
      <c r="A216" s="11" t="s">
        <v>201</v>
      </c>
      <c r="B216" s="13" t="s">
        <v>207</v>
      </c>
      <c r="C216" s="1" t="str">
        <f t="shared" si="67"/>
        <v>BURDUR</v>
      </c>
      <c r="D216" s="14">
        <v>20</v>
      </c>
      <c r="E216" s="14">
        <v>41</v>
      </c>
      <c r="F216" s="14">
        <v>76</v>
      </c>
      <c r="G216" s="14">
        <v>137</v>
      </c>
      <c r="H216" s="15">
        <v>12</v>
      </c>
      <c r="I216" s="15">
        <v>48</v>
      </c>
      <c r="J216" s="15">
        <v>92</v>
      </c>
      <c r="K216" s="15">
        <v>152</v>
      </c>
      <c r="L216" s="49">
        <v>2</v>
      </c>
      <c r="M216" s="6">
        <v>24</v>
      </c>
      <c r="N216" s="16">
        <f t="shared" si="65"/>
        <v>15</v>
      </c>
      <c r="O216" s="17">
        <f t="shared" si="66"/>
        <v>0.10948905109489052</v>
      </c>
      <c r="P216" s="10">
        <v>67</v>
      </c>
      <c r="Q216" s="10">
        <v>102</v>
      </c>
      <c r="R216" s="10">
        <v>81</v>
      </c>
      <c r="S216" s="10">
        <v>111</v>
      </c>
      <c r="T216" s="10">
        <v>183</v>
      </c>
      <c r="U216" s="10">
        <v>250</v>
      </c>
      <c r="V216" s="18">
        <f t="shared" si="68"/>
        <v>0.17910447761194029</v>
      </c>
      <c r="W216" s="18">
        <f t="shared" si="69"/>
        <v>0.47058823529411764</v>
      </c>
      <c r="X216" s="18">
        <f t="shared" si="70"/>
        <v>0.86419753086419748</v>
      </c>
      <c r="Y216" s="18">
        <f t="shared" si="71"/>
        <v>0.64480874316939896</v>
      </c>
      <c r="Z216" s="18">
        <f t="shared" si="72"/>
        <v>0.52</v>
      </c>
      <c r="AA216" s="47">
        <f t="shared" si="73"/>
        <v>65</v>
      </c>
      <c r="AB216" s="6">
        <f t="shared" si="74"/>
        <v>11</v>
      </c>
      <c r="AC216" s="40">
        <v>152</v>
      </c>
      <c r="AD216" s="40">
        <f t="shared" si="75"/>
        <v>0</v>
      </c>
      <c r="AE216" s="41">
        <f t="shared" si="76"/>
        <v>1</v>
      </c>
      <c r="AF216" s="4">
        <v>4</v>
      </c>
      <c r="AG216" s="4">
        <v>7</v>
      </c>
      <c r="AH216" s="87">
        <f t="shared" si="77"/>
        <v>0.75</v>
      </c>
      <c r="AI216" s="43">
        <f t="shared" si="78"/>
        <v>0.8571428571428571</v>
      </c>
      <c r="AJ216" s="53">
        <f t="shared" si="79"/>
        <v>10.099999999999994</v>
      </c>
      <c r="AK216" s="53">
        <f t="shared" si="80"/>
        <v>0</v>
      </c>
      <c r="AL216" s="53">
        <f t="shared" si="81"/>
        <v>0</v>
      </c>
      <c r="AM216" s="88">
        <f t="shared" si="82"/>
        <v>0</v>
      </c>
      <c r="AN216" s="88">
        <f t="shared" si="83"/>
        <v>0</v>
      </c>
    </row>
    <row r="217" spans="1:40" ht="12.75" hidden="1" customHeight="1" x14ac:dyDescent="0.2">
      <c r="A217" s="11" t="s">
        <v>201</v>
      </c>
      <c r="B217" s="13" t="s">
        <v>1037</v>
      </c>
      <c r="C217" s="1" t="str">
        <f t="shared" si="67"/>
        <v>BURDUR</v>
      </c>
      <c r="D217" s="14">
        <v>4</v>
      </c>
      <c r="E217" s="14">
        <v>9</v>
      </c>
      <c r="F217" s="14">
        <v>28</v>
      </c>
      <c r="G217" s="14">
        <v>41</v>
      </c>
      <c r="H217" s="15">
        <v>5</v>
      </c>
      <c r="I217" s="15">
        <v>7</v>
      </c>
      <c r="J217" s="15">
        <v>16</v>
      </c>
      <c r="K217" s="15">
        <v>28</v>
      </c>
      <c r="L217" s="50"/>
      <c r="M217" s="6">
        <v>3</v>
      </c>
      <c r="N217" s="16">
        <f t="shared" si="65"/>
        <v>-13</v>
      </c>
      <c r="O217" s="17">
        <f t="shared" si="66"/>
        <v>-0.31707317073170732</v>
      </c>
      <c r="P217" s="10">
        <v>20</v>
      </c>
      <c r="Q217" s="10">
        <v>27</v>
      </c>
      <c r="R217" s="10">
        <v>17</v>
      </c>
      <c r="S217" s="10">
        <v>26</v>
      </c>
      <c r="T217" s="10">
        <v>44</v>
      </c>
      <c r="U217" s="10">
        <v>64</v>
      </c>
      <c r="V217" s="18">
        <f t="shared" si="68"/>
        <v>0.25</v>
      </c>
      <c r="W217" s="18">
        <f t="shared" si="69"/>
        <v>0.25925925925925924</v>
      </c>
      <c r="X217" s="18">
        <f t="shared" si="70"/>
        <v>0.76470588235294112</v>
      </c>
      <c r="Y217" s="18">
        <f t="shared" si="71"/>
        <v>0.45454545454545453</v>
      </c>
      <c r="Z217" s="18">
        <f t="shared" si="72"/>
        <v>0.390625</v>
      </c>
      <c r="AA217" s="47">
        <f t="shared" si="73"/>
        <v>24</v>
      </c>
      <c r="AB217" s="6">
        <f t="shared" si="74"/>
        <v>4</v>
      </c>
      <c r="AC217" s="40">
        <v>28</v>
      </c>
      <c r="AD217" s="40">
        <f t="shared" si="75"/>
        <v>0</v>
      </c>
      <c r="AE217" s="41">
        <f t="shared" si="76"/>
        <v>1</v>
      </c>
      <c r="AF217" s="4">
        <v>2</v>
      </c>
      <c r="AG217" s="4">
        <v>2</v>
      </c>
      <c r="AH217" s="87">
        <f t="shared" si="77"/>
        <v>0</v>
      </c>
      <c r="AI217" s="43">
        <f t="shared" si="78"/>
        <v>0</v>
      </c>
      <c r="AJ217" s="53">
        <f t="shared" si="79"/>
        <v>10.799999999999997</v>
      </c>
      <c r="AK217" s="53">
        <f t="shared" si="80"/>
        <v>0</v>
      </c>
      <c r="AL217" s="53">
        <f t="shared" si="81"/>
        <v>0</v>
      </c>
      <c r="AM217" s="88">
        <f t="shared" si="82"/>
        <v>0</v>
      </c>
      <c r="AN217" s="88">
        <f t="shared" si="83"/>
        <v>0</v>
      </c>
    </row>
    <row r="218" spans="1:40" ht="15" hidden="1" x14ac:dyDescent="0.25">
      <c r="A218" s="11" t="s">
        <v>201</v>
      </c>
      <c r="B218" s="13" t="s">
        <v>1054</v>
      </c>
      <c r="C218" s="1" t="str">
        <f t="shared" si="67"/>
        <v>BURDUR</v>
      </c>
      <c r="D218" s="14">
        <v>136</v>
      </c>
      <c r="E218" s="14">
        <v>425</v>
      </c>
      <c r="F218" s="14">
        <v>963</v>
      </c>
      <c r="G218" s="14">
        <v>1524</v>
      </c>
      <c r="H218" s="15">
        <v>146</v>
      </c>
      <c r="I218" s="15">
        <v>446</v>
      </c>
      <c r="J218" s="15">
        <v>1104</v>
      </c>
      <c r="K218" s="15">
        <v>1696</v>
      </c>
      <c r="L218" s="49">
        <v>9</v>
      </c>
      <c r="M218" s="6">
        <v>433</v>
      </c>
      <c r="N218" s="16">
        <f t="shared" si="65"/>
        <v>172</v>
      </c>
      <c r="O218" s="17">
        <f t="shared" si="66"/>
        <v>0.11286089238845144</v>
      </c>
      <c r="P218" s="10">
        <v>901</v>
      </c>
      <c r="Q218" s="10">
        <v>1133</v>
      </c>
      <c r="R218" s="10">
        <v>851</v>
      </c>
      <c r="S218" s="10">
        <v>1153</v>
      </c>
      <c r="T218" s="10">
        <v>1984</v>
      </c>
      <c r="U218" s="10">
        <v>2885</v>
      </c>
      <c r="V218" s="18">
        <f t="shared" si="68"/>
        <v>0.16204217536071033</v>
      </c>
      <c r="W218" s="18">
        <f t="shared" si="69"/>
        <v>0.3936451897616946</v>
      </c>
      <c r="X218" s="18">
        <f t="shared" si="70"/>
        <v>0.79905992949471205</v>
      </c>
      <c r="Y218" s="18">
        <f t="shared" si="71"/>
        <v>0.56754032258064513</v>
      </c>
      <c r="Z218" s="18">
        <f t="shared" si="72"/>
        <v>0.4409012131715771</v>
      </c>
      <c r="AA218" s="47">
        <f t="shared" si="73"/>
        <v>858</v>
      </c>
      <c r="AB218" s="6">
        <f t="shared" si="74"/>
        <v>171</v>
      </c>
      <c r="AC218" s="40">
        <v>1629</v>
      </c>
      <c r="AD218" s="40">
        <f t="shared" si="75"/>
        <v>67</v>
      </c>
      <c r="AE218" s="41">
        <f t="shared" si="76"/>
        <v>0.96049528301886788</v>
      </c>
      <c r="AF218" s="4">
        <v>83</v>
      </c>
      <c r="AG218" s="4">
        <v>88</v>
      </c>
      <c r="AH218" s="87">
        <f t="shared" si="77"/>
        <v>6.0240963855421686E-2</v>
      </c>
      <c r="AI218" s="43">
        <f t="shared" si="78"/>
        <v>0.11363636363636363</v>
      </c>
      <c r="AJ218" s="53">
        <f t="shared" si="79"/>
        <v>262.79999999999995</v>
      </c>
      <c r="AK218" s="53">
        <f t="shared" si="80"/>
        <v>13</v>
      </c>
      <c r="AL218" s="53">
        <f t="shared" si="81"/>
        <v>2</v>
      </c>
      <c r="AM218" s="88">
        <f t="shared" si="82"/>
        <v>1040</v>
      </c>
      <c r="AN218" s="88">
        <f t="shared" si="83"/>
        <v>2400</v>
      </c>
    </row>
    <row r="219" spans="1:40" ht="12.75" hidden="1" customHeight="1" x14ac:dyDescent="0.2">
      <c r="A219" s="11" t="s">
        <v>201</v>
      </c>
      <c r="B219" s="13" t="s">
        <v>208</v>
      </c>
      <c r="C219" s="1" t="str">
        <f t="shared" si="67"/>
        <v>BURDUR</v>
      </c>
      <c r="D219" s="14">
        <v>6</v>
      </c>
      <c r="E219" s="14">
        <v>40</v>
      </c>
      <c r="F219" s="14">
        <v>68</v>
      </c>
      <c r="G219" s="14">
        <v>114</v>
      </c>
      <c r="H219" s="15">
        <v>2</v>
      </c>
      <c r="I219" s="15">
        <v>36</v>
      </c>
      <c r="J219" s="15">
        <v>69</v>
      </c>
      <c r="K219" s="15">
        <v>107</v>
      </c>
      <c r="L219" s="50"/>
      <c r="M219" s="6">
        <v>25</v>
      </c>
      <c r="N219" s="16">
        <f t="shared" si="65"/>
        <v>-7</v>
      </c>
      <c r="O219" s="17">
        <f t="shared" si="66"/>
        <v>-6.1403508771929821E-2</v>
      </c>
      <c r="P219" s="10">
        <v>78</v>
      </c>
      <c r="Q219" s="10">
        <v>92</v>
      </c>
      <c r="R219" s="10">
        <v>64</v>
      </c>
      <c r="S219" s="10">
        <v>92</v>
      </c>
      <c r="T219" s="10">
        <v>156</v>
      </c>
      <c r="U219" s="10">
        <v>234</v>
      </c>
      <c r="V219" s="18">
        <f t="shared" si="68"/>
        <v>2.564102564102564E-2</v>
      </c>
      <c r="W219" s="18">
        <f t="shared" si="69"/>
        <v>0.39130434782608697</v>
      </c>
      <c r="X219" s="18">
        <f t="shared" si="70"/>
        <v>0.6875</v>
      </c>
      <c r="Y219" s="18">
        <f t="shared" si="71"/>
        <v>0.51282051282051277</v>
      </c>
      <c r="Z219" s="18">
        <f t="shared" si="72"/>
        <v>0.3504273504273504</v>
      </c>
      <c r="AA219" s="47">
        <f t="shared" si="73"/>
        <v>76</v>
      </c>
      <c r="AB219" s="6">
        <f t="shared" si="74"/>
        <v>20</v>
      </c>
      <c r="AC219" s="40">
        <v>107</v>
      </c>
      <c r="AD219" s="40">
        <f t="shared" si="75"/>
        <v>0</v>
      </c>
      <c r="AE219" s="41">
        <f t="shared" si="76"/>
        <v>1</v>
      </c>
      <c r="AF219" s="4">
        <v>6</v>
      </c>
      <c r="AG219" s="4">
        <v>8</v>
      </c>
      <c r="AH219" s="87">
        <f t="shared" si="77"/>
        <v>0.33333333333333331</v>
      </c>
      <c r="AI219" s="43">
        <f t="shared" si="78"/>
        <v>0.5</v>
      </c>
      <c r="AJ219" s="53">
        <f t="shared" si="79"/>
        <v>29.199999999999989</v>
      </c>
      <c r="AK219" s="53">
        <f t="shared" si="80"/>
        <v>1</v>
      </c>
      <c r="AL219" s="53">
        <f t="shared" si="81"/>
        <v>0</v>
      </c>
      <c r="AM219" s="88">
        <f t="shared" si="82"/>
        <v>80</v>
      </c>
      <c r="AN219" s="88">
        <f t="shared" si="83"/>
        <v>0</v>
      </c>
    </row>
    <row r="220" spans="1:40" ht="15" hidden="1" x14ac:dyDescent="0.25">
      <c r="A220" s="11" t="s">
        <v>201</v>
      </c>
      <c r="B220" s="13" t="s">
        <v>209</v>
      </c>
      <c r="C220" s="1" t="str">
        <f t="shared" si="67"/>
        <v>BURDUR</v>
      </c>
      <c r="D220" s="14">
        <v>36</v>
      </c>
      <c r="E220" s="14">
        <v>68</v>
      </c>
      <c r="F220" s="14">
        <v>103</v>
      </c>
      <c r="G220" s="14">
        <v>207</v>
      </c>
      <c r="H220" s="15">
        <v>16</v>
      </c>
      <c r="I220" s="15">
        <v>69</v>
      </c>
      <c r="J220" s="15">
        <v>110</v>
      </c>
      <c r="K220" s="15">
        <v>195</v>
      </c>
      <c r="L220" s="49">
        <v>1</v>
      </c>
      <c r="M220" s="6">
        <v>49</v>
      </c>
      <c r="N220" s="16">
        <f t="shared" si="65"/>
        <v>-12</v>
      </c>
      <c r="O220" s="17">
        <f t="shared" si="66"/>
        <v>-5.7971014492753624E-2</v>
      </c>
      <c r="P220" s="10">
        <v>106</v>
      </c>
      <c r="Q220" s="10">
        <v>155</v>
      </c>
      <c r="R220" s="10">
        <v>88</v>
      </c>
      <c r="S220" s="10">
        <v>122</v>
      </c>
      <c r="T220" s="10">
        <v>243</v>
      </c>
      <c r="U220" s="10">
        <v>349</v>
      </c>
      <c r="V220" s="18">
        <f t="shared" si="68"/>
        <v>0.15094339622641509</v>
      </c>
      <c r="W220" s="18">
        <f t="shared" si="69"/>
        <v>0.44516129032258067</v>
      </c>
      <c r="X220" s="18">
        <f t="shared" si="70"/>
        <v>0.70454545454545459</v>
      </c>
      <c r="Y220" s="18">
        <f t="shared" si="71"/>
        <v>0.53909465020576131</v>
      </c>
      <c r="Z220" s="18">
        <f t="shared" si="72"/>
        <v>0.42120343839541546</v>
      </c>
      <c r="AA220" s="47">
        <f t="shared" si="73"/>
        <v>112</v>
      </c>
      <c r="AB220" s="6">
        <f t="shared" si="74"/>
        <v>26</v>
      </c>
      <c r="AC220" s="40">
        <v>195</v>
      </c>
      <c r="AD220" s="40">
        <f t="shared" si="75"/>
        <v>0</v>
      </c>
      <c r="AE220" s="41">
        <f t="shared" si="76"/>
        <v>1</v>
      </c>
      <c r="AF220" s="4">
        <v>14</v>
      </c>
      <c r="AG220" s="4">
        <v>14</v>
      </c>
      <c r="AH220" s="87">
        <f t="shared" si="77"/>
        <v>0</v>
      </c>
      <c r="AI220" s="43">
        <f t="shared" si="78"/>
        <v>0</v>
      </c>
      <c r="AJ220" s="53">
        <f t="shared" si="79"/>
        <v>39.099999999999994</v>
      </c>
      <c r="AK220" s="53">
        <f t="shared" si="80"/>
        <v>1</v>
      </c>
      <c r="AL220" s="53">
        <f t="shared" si="81"/>
        <v>0</v>
      </c>
      <c r="AM220" s="88">
        <f t="shared" si="82"/>
        <v>80</v>
      </c>
      <c r="AN220" s="88">
        <f t="shared" si="83"/>
        <v>0</v>
      </c>
    </row>
    <row r="221" spans="1:40" ht="15" hidden="1" x14ac:dyDescent="0.25">
      <c r="A221" s="11" t="s">
        <v>210</v>
      </c>
      <c r="B221" s="13" t="s">
        <v>211</v>
      </c>
      <c r="C221" s="1" t="str">
        <f t="shared" si="67"/>
        <v>BURSA</v>
      </c>
      <c r="D221" s="14">
        <v>33</v>
      </c>
      <c r="E221" s="14">
        <v>70</v>
      </c>
      <c r="F221" s="14">
        <v>53</v>
      </c>
      <c r="G221" s="14">
        <v>156</v>
      </c>
      <c r="H221" s="15">
        <v>14</v>
      </c>
      <c r="I221" s="15">
        <v>54</v>
      </c>
      <c r="J221" s="15">
        <v>46</v>
      </c>
      <c r="K221" s="15">
        <v>114</v>
      </c>
      <c r="L221" s="49">
        <v>11</v>
      </c>
      <c r="M221" s="6">
        <v>3</v>
      </c>
      <c r="N221" s="16">
        <f t="shared" si="65"/>
        <v>-42</v>
      </c>
      <c r="O221" s="17">
        <f t="shared" si="66"/>
        <v>-0.26923076923076922</v>
      </c>
      <c r="P221" s="10">
        <v>75</v>
      </c>
      <c r="Q221" s="10">
        <v>117</v>
      </c>
      <c r="R221" s="10">
        <v>116</v>
      </c>
      <c r="S221" s="10">
        <v>146</v>
      </c>
      <c r="T221" s="10">
        <v>233</v>
      </c>
      <c r="U221" s="10">
        <v>308</v>
      </c>
      <c r="V221" s="18">
        <f t="shared" si="68"/>
        <v>0.18666666666666668</v>
      </c>
      <c r="W221" s="18">
        <f t="shared" si="69"/>
        <v>0.46153846153846156</v>
      </c>
      <c r="X221" s="18">
        <f t="shared" si="70"/>
        <v>0.46551724137931033</v>
      </c>
      <c r="Y221" s="18">
        <f t="shared" si="71"/>
        <v>0.46351931330472101</v>
      </c>
      <c r="Z221" s="18">
        <f t="shared" si="72"/>
        <v>0.39610389610389612</v>
      </c>
      <c r="AA221" s="47">
        <f t="shared" si="73"/>
        <v>125</v>
      </c>
      <c r="AB221" s="6">
        <f t="shared" si="74"/>
        <v>62</v>
      </c>
      <c r="AC221" s="40">
        <v>114</v>
      </c>
      <c r="AD221" s="40">
        <f t="shared" si="75"/>
        <v>0</v>
      </c>
      <c r="AE221" s="41">
        <f t="shared" si="76"/>
        <v>1</v>
      </c>
      <c r="AF221" s="4">
        <v>9</v>
      </c>
      <c r="AG221" s="4">
        <v>9</v>
      </c>
      <c r="AH221" s="87">
        <f t="shared" si="77"/>
        <v>0</v>
      </c>
      <c r="AI221" s="43">
        <f t="shared" si="78"/>
        <v>0</v>
      </c>
      <c r="AJ221" s="53">
        <f t="shared" si="79"/>
        <v>55.099999999999994</v>
      </c>
      <c r="AK221" s="53">
        <f t="shared" si="80"/>
        <v>2</v>
      </c>
      <c r="AL221" s="53">
        <f t="shared" si="81"/>
        <v>0</v>
      </c>
      <c r="AM221" s="88">
        <f t="shared" si="82"/>
        <v>160</v>
      </c>
      <c r="AN221" s="88">
        <f t="shared" si="83"/>
        <v>0</v>
      </c>
    </row>
    <row r="222" spans="1:40" ht="15" hidden="1" x14ac:dyDescent="0.25">
      <c r="A222" s="11" t="s">
        <v>210</v>
      </c>
      <c r="B222" s="13" t="s">
        <v>212</v>
      </c>
      <c r="C222" s="1" t="str">
        <f t="shared" si="67"/>
        <v>BURSA</v>
      </c>
      <c r="D222" s="14">
        <v>110</v>
      </c>
      <c r="E222" s="14">
        <v>415</v>
      </c>
      <c r="F222" s="14">
        <v>704</v>
      </c>
      <c r="G222" s="14">
        <v>1229</v>
      </c>
      <c r="H222" s="15">
        <v>150</v>
      </c>
      <c r="I222" s="15">
        <v>426</v>
      </c>
      <c r="J222" s="15">
        <v>735</v>
      </c>
      <c r="K222" s="15">
        <v>1311</v>
      </c>
      <c r="L222" s="49">
        <v>44</v>
      </c>
      <c r="M222" s="6">
        <v>168</v>
      </c>
      <c r="N222" s="16">
        <f t="shared" si="65"/>
        <v>82</v>
      </c>
      <c r="O222" s="17">
        <f t="shared" si="66"/>
        <v>6.6720911310008138E-2</v>
      </c>
      <c r="P222" s="10">
        <v>1048</v>
      </c>
      <c r="Q222" s="10">
        <v>1356</v>
      </c>
      <c r="R222" s="10">
        <v>1012</v>
      </c>
      <c r="S222" s="10">
        <v>1359</v>
      </c>
      <c r="T222" s="10">
        <v>2368</v>
      </c>
      <c r="U222" s="10">
        <v>3416</v>
      </c>
      <c r="V222" s="18">
        <f t="shared" si="68"/>
        <v>0.1431297709923664</v>
      </c>
      <c r="W222" s="18">
        <f t="shared" si="69"/>
        <v>0.31415929203539822</v>
      </c>
      <c r="X222" s="18">
        <f t="shared" si="70"/>
        <v>0.60375494071146241</v>
      </c>
      <c r="Y222" s="18">
        <f t="shared" si="71"/>
        <v>0.43792229729729731</v>
      </c>
      <c r="Z222" s="18">
        <f t="shared" si="72"/>
        <v>0.34748243559718972</v>
      </c>
      <c r="AA222" s="47">
        <f t="shared" si="73"/>
        <v>1331</v>
      </c>
      <c r="AB222" s="6">
        <f t="shared" si="74"/>
        <v>401</v>
      </c>
      <c r="AC222" s="40">
        <v>1107</v>
      </c>
      <c r="AD222" s="40">
        <f t="shared" si="75"/>
        <v>204</v>
      </c>
      <c r="AE222" s="41">
        <f t="shared" si="76"/>
        <v>0.84439359267734548</v>
      </c>
      <c r="AF222" s="4">
        <v>36</v>
      </c>
      <c r="AG222" s="4">
        <v>54</v>
      </c>
      <c r="AH222" s="87">
        <f t="shared" si="77"/>
        <v>0.5</v>
      </c>
      <c r="AI222" s="43">
        <f t="shared" si="78"/>
        <v>0.66666666666666663</v>
      </c>
      <c r="AJ222" s="53">
        <f t="shared" si="79"/>
        <v>620.59999999999991</v>
      </c>
      <c r="AK222" s="53">
        <f t="shared" si="80"/>
        <v>31</v>
      </c>
      <c r="AL222" s="53">
        <f t="shared" si="81"/>
        <v>6</v>
      </c>
      <c r="AM222" s="88">
        <f t="shared" si="82"/>
        <v>2480</v>
      </c>
      <c r="AN222" s="88">
        <f t="shared" si="83"/>
        <v>7200</v>
      </c>
    </row>
    <row r="223" spans="1:40" ht="15" hidden="1" x14ac:dyDescent="0.25">
      <c r="A223" s="11" t="s">
        <v>210</v>
      </c>
      <c r="B223" s="13" t="s">
        <v>213</v>
      </c>
      <c r="C223" s="1" t="str">
        <f t="shared" si="67"/>
        <v>BURSA</v>
      </c>
      <c r="D223" s="14">
        <v>50</v>
      </c>
      <c r="E223" s="14">
        <v>360</v>
      </c>
      <c r="F223" s="14">
        <v>503</v>
      </c>
      <c r="G223" s="14">
        <v>913</v>
      </c>
      <c r="H223" s="15">
        <v>96</v>
      </c>
      <c r="I223" s="15">
        <v>322</v>
      </c>
      <c r="J223" s="15">
        <v>575</v>
      </c>
      <c r="K223" s="15">
        <v>993</v>
      </c>
      <c r="L223" s="49">
        <v>83</v>
      </c>
      <c r="M223" s="6">
        <v>115</v>
      </c>
      <c r="N223" s="16">
        <f t="shared" ref="N223:N286" si="84">K223-G223</f>
        <v>80</v>
      </c>
      <c r="O223" s="17">
        <f t="shared" ref="O223:O286" si="85">(K223-G223)/G223</f>
        <v>8.7623220153340634E-2</v>
      </c>
      <c r="P223" s="10">
        <v>998</v>
      </c>
      <c r="Q223" s="10">
        <v>1279</v>
      </c>
      <c r="R223" s="10">
        <v>988</v>
      </c>
      <c r="S223" s="10">
        <v>1294</v>
      </c>
      <c r="T223" s="10">
        <v>2267</v>
      </c>
      <c r="U223" s="10">
        <v>3265</v>
      </c>
      <c r="V223" s="18">
        <f t="shared" si="68"/>
        <v>9.6192384769539077E-2</v>
      </c>
      <c r="W223" s="18">
        <f t="shared" si="69"/>
        <v>0.25175918686473808</v>
      </c>
      <c r="X223" s="18">
        <f t="shared" si="70"/>
        <v>0.54959514170040491</v>
      </c>
      <c r="Y223" s="18">
        <f t="shared" si="71"/>
        <v>0.38156153506837232</v>
      </c>
      <c r="Z223" s="18">
        <f t="shared" si="72"/>
        <v>0.29433384379785604</v>
      </c>
      <c r="AA223" s="47">
        <f t="shared" si="73"/>
        <v>1402</v>
      </c>
      <c r="AB223" s="6">
        <f t="shared" si="74"/>
        <v>445</v>
      </c>
      <c r="AC223" s="40">
        <v>980</v>
      </c>
      <c r="AD223" s="40">
        <f t="shared" si="75"/>
        <v>13</v>
      </c>
      <c r="AE223" s="41">
        <f t="shared" si="76"/>
        <v>0.98690835850956693</v>
      </c>
      <c r="AF223" s="4">
        <v>32</v>
      </c>
      <c r="AG223" s="4">
        <v>48</v>
      </c>
      <c r="AH223" s="87">
        <f t="shared" si="77"/>
        <v>0.5</v>
      </c>
      <c r="AI223" s="43">
        <f t="shared" si="78"/>
        <v>0.66666666666666663</v>
      </c>
      <c r="AJ223" s="53">
        <f t="shared" si="79"/>
        <v>721.89999999999986</v>
      </c>
      <c r="AK223" s="53">
        <f t="shared" si="80"/>
        <v>36</v>
      </c>
      <c r="AL223" s="53">
        <f t="shared" si="81"/>
        <v>7</v>
      </c>
      <c r="AM223" s="88">
        <f t="shared" si="82"/>
        <v>2880</v>
      </c>
      <c r="AN223" s="88">
        <f t="shared" si="83"/>
        <v>8400</v>
      </c>
    </row>
    <row r="224" spans="1:40" ht="15" hidden="1" x14ac:dyDescent="0.25">
      <c r="A224" s="11" t="s">
        <v>210</v>
      </c>
      <c r="B224" s="13" t="s">
        <v>214</v>
      </c>
      <c r="C224" s="1" t="str">
        <f t="shared" si="67"/>
        <v>BURSA</v>
      </c>
      <c r="D224" s="14">
        <v>3</v>
      </c>
      <c r="E224" s="14">
        <v>12</v>
      </c>
      <c r="F224" s="14">
        <v>28</v>
      </c>
      <c r="G224" s="14">
        <v>43</v>
      </c>
      <c r="H224" s="15">
        <v>0</v>
      </c>
      <c r="I224" s="15">
        <v>7</v>
      </c>
      <c r="J224" s="15">
        <v>30</v>
      </c>
      <c r="K224" s="15">
        <v>37</v>
      </c>
      <c r="L224" s="49">
        <v>6</v>
      </c>
      <c r="M224" s="6">
        <v>2</v>
      </c>
      <c r="N224" s="16">
        <f t="shared" si="84"/>
        <v>-6</v>
      </c>
      <c r="O224" s="17">
        <f t="shared" si="85"/>
        <v>-0.13953488372093023</v>
      </c>
      <c r="P224" s="10">
        <v>44</v>
      </c>
      <c r="Q224" s="10">
        <v>53</v>
      </c>
      <c r="R224" s="10">
        <v>54</v>
      </c>
      <c r="S224" s="10">
        <v>61</v>
      </c>
      <c r="T224" s="10">
        <v>107</v>
      </c>
      <c r="U224" s="10">
        <v>151</v>
      </c>
      <c r="V224" s="18">
        <f t="shared" si="68"/>
        <v>0</v>
      </c>
      <c r="W224" s="18">
        <f t="shared" si="69"/>
        <v>0.13207547169811321</v>
      </c>
      <c r="X224" s="18">
        <f t="shared" si="70"/>
        <v>0.62962962962962965</v>
      </c>
      <c r="Y224" s="18">
        <f t="shared" si="71"/>
        <v>0.38317757009345793</v>
      </c>
      <c r="Z224" s="18">
        <f t="shared" si="72"/>
        <v>0.27152317880794702</v>
      </c>
      <c r="AA224" s="47">
        <f t="shared" si="73"/>
        <v>66</v>
      </c>
      <c r="AB224" s="6">
        <f t="shared" si="74"/>
        <v>20</v>
      </c>
      <c r="AC224" s="40">
        <v>37</v>
      </c>
      <c r="AD224" s="40">
        <f t="shared" si="75"/>
        <v>0</v>
      </c>
      <c r="AE224" s="41">
        <f t="shared" si="76"/>
        <v>1</v>
      </c>
      <c r="AF224" s="4">
        <v>3</v>
      </c>
      <c r="AG224" s="4">
        <v>2</v>
      </c>
      <c r="AH224" s="87">
        <f t="shared" si="77"/>
        <v>0</v>
      </c>
      <c r="AI224" s="43">
        <f t="shared" si="78"/>
        <v>0</v>
      </c>
      <c r="AJ224" s="53">
        <f t="shared" si="79"/>
        <v>33.899999999999991</v>
      </c>
      <c r="AK224" s="53">
        <f t="shared" si="80"/>
        <v>1</v>
      </c>
      <c r="AL224" s="53">
        <f t="shared" si="81"/>
        <v>0</v>
      </c>
      <c r="AM224" s="88">
        <f t="shared" si="82"/>
        <v>80</v>
      </c>
      <c r="AN224" s="88">
        <f t="shared" si="83"/>
        <v>0</v>
      </c>
    </row>
    <row r="225" spans="1:40" ht="15" hidden="1" x14ac:dyDescent="0.25">
      <c r="A225" s="11" t="s">
        <v>210</v>
      </c>
      <c r="B225" s="13" t="s">
        <v>215</v>
      </c>
      <c r="C225" s="1" t="str">
        <f t="shared" si="67"/>
        <v>BURSA</v>
      </c>
      <c r="D225" s="14">
        <v>210</v>
      </c>
      <c r="E225" s="14">
        <v>960</v>
      </c>
      <c r="F225" s="14">
        <v>1744</v>
      </c>
      <c r="G225" s="14">
        <v>2914</v>
      </c>
      <c r="H225" s="15">
        <v>243</v>
      </c>
      <c r="I225" s="15">
        <v>899</v>
      </c>
      <c r="J225" s="15">
        <v>2026</v>
      </c>
      <c r="K225" s="15">
        <v>3168</v>
      </c>
      <c r="L225" s="49">
        <v>119</v>
      </c>
      <c r="M225" s="6">
        <v>513</v>
      </c>
      <c r="N225" s="16">
        <f t="shared" si="84"/>
        <v>254</v>
      </c>
      <c r="O225" s="17">
        <f t="shared" si="85"/>
        <v>8.7165408373369932E-2</v>
      </c>
      <c r="P225" s="10">
        <v>3004</v>
      </c>
      <c r="Q225" s="10">
        <v>3860</v>
      </c>
      <c r="R225" s="10">
        <v>2954</v>
      </c>
      <c r="S225" s="10">
        <v>3976</v>
      </c>
      <c r="T225" s="10">
        <v>6814</v>
      </c>
      <c r="U225" s="10">
        <v>9818</v>
      </c>
      <c r="V225" s="18">
        <f t="shared" si="68"/>
        <v>8.0892143808255657E-2</v>
      </c>
      <c r="W225" s="18">
        <f t="shared" si="69"/>
        <v>0.23290155440414509</v>
      </c>
      <c r="X225" s="18">
        <f t="shared" si="70"/>
        <v>0.55247122545700744</v>
      </c>
      <c r="Y225" s="18">
        <f t="shared" si="71"/>
        <v>0.37144115057235105</v>
      </c>
      <c r="Z225" s="18">
        <f t="shared" si="72"/>
        <v>0.28254226930128334</v>
      </c>
      <c r="AA225" s="47">
        <f t="shared" si="73"/>
        <v>4283</v>
      </c>
      <c r="AB225" s="6">
        <f t="shared" si="74"/>
        <v>1322</v>
      </c>
      <c r="AC225" s="40">
        <v>2845</v>
      </c>
      <c r="AD225" s="40">
        <f t="shared" si="75"/>
        <v>323</v>
      </c>
      <c r="AE225" s="41">
        <f t="shared" si="76"/>
        <v>0.89804292929292928</v>
      </c>
      <c r="AF225" s="4">
        <v>100</v>
      </c>
      <c r="AG225" s="4">
        <v>141</v>
      </c>
      <c r="AH225" s="87">
        <f t="shared" si="77"/>
        <v>0.41</v>
      </c>
      <c r="AI225" s="43">
        <f t="shared" si="78"/>
        <v>0.58156028368794321</v>
      </c>
      <c r="AJ225" s="53">
        <f t="shared" si="79"/>
        <v>2238.7999999999993</v>
      </c>
      <c r="AK225" s="53">
        <f t="shared" si="80"/>
        <v>111</v>
      </c>
      <c r="AL225" s="53">
        <f t="shared" si="81"/>
        <v>22</v>
      </c>
      <c r="AM225" s="88">
        <f t="shared" si="82"/>
        <v>8880</v>
      </c>
      <c r="AN225" s="88">
        <f t="shared" si="83"/>
        <v>26400</v>
      </c>
    </row>
    <row r="226" spans="1:40" ht="15" hidden="1" customHeight="1" x14ac:dyDescent="0.25">
      <c r="A226" s="11" t="s">
        <v>210</v>
      </c>
      <c r="B226" s="13" t="s">
        <v>216</v>
      </c>
      <c r="C226" s="1" t="str">
        <f t="shared" si="67"/>
        <v>BURSA</v>
      </c>
      <c r="D226" s="14">
        <v>28</v>
      </c>
      <c r="E226" s="14">
        <v>173</v>
      </c>
      <c r="F226" s="14">
        <v>234</v>
      </c>
      <c r="G226" s="14">
        <v>435</v>
      </c>
      <c r="H226" s="15">
        <v>38</v>
      </c>
      <c r="I226" s="15">
        <v>161</v>
      </c>
      <c r="J226" s="15">
        <v>278</v>
      </c>
      <c r="K226" s="15">
        <v>477</v>
      </c>
      <c r="L226" s="49">
        <v>28</v>
      </c>
      <c r="M226" s="6">
        <v>67</v>
      </c>
      <c r="N226" s="16">
        <f t="shared" si="84"/>
        <v>42</v>
      </c>
      <c r="O226" s="17">
        <f t="shared" si="85"/>
        <v>9.6551724137931033E-2</v>
      </c>
      <c r="P226" s="10">
        <v>358</v>
      </c>
      <c r="Q226" s="10">
        <v>482</v>
      </c>
      <c r="R226" s="10">
        <v>326</v>
      </c>
      <c r="S226" s="10">
        <v>446</v>
      </c>
      <c r="T226" s="10">
        <v>808</v>
      </c>
      <c r="U226" s="10">
        <v>1166</v>
      </c>
      <c r="V226" s="18">
        <f t="shared" si="68"/>
        <v>0.10614525139664804</v>
      </c>
      <c r="W226" s="18">
        <f t="shared" si="69"/>
        <v>0.33402489626556015</v>
      </c>
      <c r="X226" s="18">
        <f t="shared" si="70"/>
        <v>0.73312883435582821</v>
      </c>
      <c r="Y226" s="18">
        <f t="shared" si="71"/>
        <v>0.49504950495049505</v>
      </c>
      <c r="Z226" s="18">
        <f t="shared" si="72"/>
        <v>0.37564322469982847</v>
      </c>
      <c r="AA226" s="47">
        <f t="shared" si="73"/>
        <v>408</v>
      </c>
      <c r="AB226" s="6">
        <f t="shared" si="74"/>
        <v>87</v>
      </c>
      <c r="AC226" s="40">
        <v>447</v>
      </c>
      <c r="AD226" s="40">
        <f t="shared" si="75"/>
        <v>30</v>
      </c>
      <c r="AE226" s="41">
        <f t="shared" si="76"/>
        <v>0.93710691823899372</v>
      </c>
      <c r="AF226" s="4">
        <v>25</v>
      </c>
      <c r="AG226" s="4">
        <v>28</v>
      </c>
      <c r="AH226" s="87">
        <f t="shared" si="77"/>
        <v>0.12</v>
      </c>
      <c r="AI226" s="43">
        <f t="shared" si="78"/>
        <v>0.21428571428571427</v>
      </c>
      <c r="AJ226" s="53">
        <f t="shared" si="79"/>
        <v>165.59999999999991</v>
      </c>
      <c r="AK226" s="53">
        <f t="shared" si="80"/>
        <v>8</v>
      </c>
      <c r="AL226" s="53">
        <f t="shared" si="81"/>
        <v>1</v>
      </c>
      <c r="AM226" s="88">
        <f t="shared" si="82"/>
        <v>640</v>
      </c>
      <c r="AN226" s="88">
        <f t="shared" si="83"/>
        <v>1200</v>
      </c>
    </row>
    <row r="227" spans="1:40" ht="15" hidden="1" x14ac:dyDescent="0.25">
      <c r="A227" s="11" t="s">
        <v>210</v>
      </c>
      <c r="B227" s="13" t="s">
        <v>217</v>
      </c>
      <c r="C227" s="1" t="str">
        <f t="shared" si="67"/>
        <v>BURSA</v>
      </c>
      <c r="D227" s="14">
        <v>66</v>
      </c>
      <c r="E227" s="14">
        <v>420</v>
      </c>
      <c r="F227" s="14">
        <v>669</v>
      </c>
      <c r="G227" s="14">
        <v>1155</v>
      </c>
      <c r="H227" s="15">
        <v>96</v>
      </c>
      <c r="I227" s="15">
        <v>235</v>
      </c>
      <c r="J227" s="15">
        <v>656</v>
      </c>
      <c r="K227" s="15">
        <v>987</v>
      </c>
      <c r="L227" s="49">
        <v>21</v>
      </c>
      <c r="M227" s="6">
        <v>187</v>
      </c>
      <c r="N227" s="16">
        <f t="shared" si="84"/>
        <v>-168</v>
      </c>
      <c r="O227" s="17">
        <f t="shared" si="85"/>
        <v>-0.14545454545454545</v>
      </c>
      <c r="P227" s="10">
        <v>787</v>
      </c>
      <c r="Q227" s="10">
        <v>1033</v>
      </c>
      <c r="R227" s="10">
        <v>811</v>
      </c>
      <c r="S227" s="10">
        <v>1070</v>
      </c>
      <c r="T227" s="10">
        <v>1844</v>
      </c>
      <c r="U227" s="10">
        <v>2631</v>
      </c>
      <c r="V227" s="18">
        <f t="shared" si="68"/>
        <v>0.12198221092757307</v>
      </c>
      <c r="W227" s="18">
        <f t="shared" si="69"/>
        <v>0.22749273959341723</v>
      </c>
      <c r="X227" s="18">
        <f t="shared" si="70"/>
        <v>0.60419235511713931</v>
      </c>
      <c r="Y227" s="18">
        <f t="shared" si="71"/>
        <v>0.39316702819956617</v>
      </c>
      <c r="Z227" s="18">
        <f t="shared" si="72"/>
        <v>0.31204865070315468</v>
      </c>
      <c r="AA227" s="47">
        <f t="shared" si="73"/>
        <v>1119</v>
      </c>
      <c r="AB227" s="6">
        <f t="shared" si="74"/>
        <v>321</v>
      </c>
      <c r="AC227" s="40">
        <v>987</v>
      </c>
      <c r="AD227" s="40">
        <f t="shared" si="75"/>
        <v>0</v>
      </c>
      <c r="AE227" s="41">
        <f t="shared" si="76"/>
        <v>1</v>
      </c>
      <c r="AF227" s="4">
        <v>38</v>
      </c>
      <c r="AG227" s="4">
        <v>49</v>
      </c>
      <c r="AH227" s="87">
        <f t="shared" si="77"/>
        <v>0.28947368421052633</v>
      </c>
      <c r="AI227" s="43">
        <f t="shared" si="78"/>
        <v>0.44897959183673469</v>
      </c>
      <c r="AJ227" s="53">
        <f t="shared" si="79"/>
        <v>565.79999999999995</v>
      </c>
      <c r="AK227" s="53">
        <f t="shared" si="80"/>
        <v>28</v>
      </c>
      <c r="AL227" s="53">
        <f t="shared" si="81"/>
        <v>5</v>
      </c>
      <c r="AM227" s="88">
        <f t="shared" si="82"/>
        <v>2240</v>
      </c>
      <c r="AN227" s="88">
        <f t="shared" si="83"/>
        <v>6000</v>
      </c>
    </row>
    <row r="228" spans="1:40" ht="15" hidden="1" x14ac:dyDescent="0.25">
      <c r="A228" s="11" t="s">
        <v>210</v>
      </c>
      <c r="B228" s="13" t="s">
        <v>218</v>
      </c>
      <c r="C228" s="1" t="str">
        <f t="shared" si="67"/>
        <v>BURSA</v>
      </c>
      <c r="D228" s="14">
        <v>25</v>
      </c>
      <c r="E228" s="14">
        <v>86</v>
      </c>
      <c r="F228" s="14">
        <v>60</v>
      </c>
      <c r="G228" s="14">
        <v>171</v>
      </c>
      <c r="H228" s="15">
        <v>18</v>
      </c>
      <c r="I228" s="15">
        <v>64</v>
      </c>
      <c r="J228" s="15">
        <v>75</v>
      </c>
      <c r="K228" s="15">
        <v>157</v>
      </c>
      <c r="L228" s="49">
        <v>16</v>
      </c>
      <c r="M228" s="6">
        <v>11</v>
      </c>
      <c r="N228" s="16">
        <f t="shared" si="84"/>
        <v>-14</v>
      </c>
      <c r="O228" s="17">
        <f t="shared" si="85"/>
        <v>-8.1871345029239762E-2</v>
      </c>
      <c r="P228" s="10">
        <v>84</v>
      </c>
      <c r="Q228" s="10">
        <v>120</v>
      </c>
      <c r="R228" s="10">
        <v>100</v>
      </c>
      <c r="S228" s="10">
        <v>134</v>
      </c>
      <c r="T228" s="10">
        <v>220</v>
      </c>
      <c r="U228" s="10">
        <v>304</v>
      </c>
      <c r="V228" s="18">
        <f t="shared" si="68"/>
        <v>0.21428571428571427</v>
      </c>
      <c r="W228" s="18">
        <f t="shared" si="69"/>
        <v>0.53333333333333333</v>
      </c>
      <c r="X228" s="18">
        <f t="shared" si="70"/>
        <v>0.8</v>
      </c>
      <c r="Y228" s="18">
        <f t="shared" si="71"/>
        <v>0.65454545454545454</v>
      </c>
      <c r="Z228" s="18">
        <f t="shared" si="72"/>
        <v>0.53289473684210531</v>
      </c>
      <c r="AA228" s="47">
        <f t="shared" si="73"/>
        <v>76</v>
      </c>
      <c r="AB228" s="6">
        <f t="shared" si="74"/>
        <v>20</v>
      </c>
      <c r="AC228" s="40">
        <v>157</v>
      </c>
      <c r="AD228" s="40">
        <f t="shared" si="75"/>
        <v>0</v>
      </c>
      <c r="AE228" s="41">
        <f t="shared" si="76"/>
        <v>1</v>
      </c>
      <c r="AF228" s="4">
        <v>12</v>
      </c>
      <c r="AG228" s="4">
        <v>13</v>
      </c>
      <c r="AH228" s="87">
        <f t="shared" si="77"/>
        <v>8.3333333333333329E-2</v>
      </c>
      <c r="AI228" s="43">
        <f t="shared" si="78"/>
        <v>0.15384615384615385</v>
      </c>
      <c r="AJ228" s="53">
        <f t="shared" si="79"/>
        <v>10</v>
      </c>
      <c r="AK228" s="53">
        <f t="shared" si="80"/>
        <v>0</v>
      </c>
      <c r="AL228" s="53">
        <f t="shared" si="81"/>
        <v>0</v>
      </c>
      <c r="AM228" s="88">
        <f t="shared" si="82"/>
        <v>0</v>
      </c>
      <c r="AN228" s="88">
        <f t="shared" si="83"/>
        <v>0</v>
      </c>
    </row>
    <row r="229" spans="1:40" ht="15" hidden="1" x14ac:dyDescent="0.25">
      <c r="A229" s="11" t="s">
        <v>210</v>
      </c>
      <c r="B229" s="13" t="s">
        <v>219</v>
      </c>
      <c r="C229" s="1" t="str">
        <f t="shared" si="67"/>
        <v>BURSA</v>
      </c>
      <c r="D229" s="14">
        <v>85</v>
      </c>
      <c r="E229" s="14">
        <v>298</v>
      </c>
      <c r="F229" s="14">
        <v>391</v>
      </c>
      <c r="G229" s="14">
        <v>774</v>
      </c>
      <c r="H229" s="15">
        <v>53</v>
      </c>
      <c r="I229" s="15">
        <v>295</v>
      </c>
      <c r="J229" s="15">
        <v>423</v>
      </c>
      <c r="K229" s="15">
        <v>771</v>
      </c>
      <c r="L229" s="49">
        <v>23</v>
      </c>
      <c r="M229" s="6">
        <v>125</v>
      </c>
      <c r="N229" s="16">
        <f t="shared" si="84"/>
        <v>-3</v>
      </c>
      <c r="O229" s="17">
        <f t="shared" si="85"/>
        <v>-3.875968992248062E-3</v>
      </c>
      <c r="P229" s="10">
        <v>546</v>
      </c>
      <c r="Q229" s="10">
        <v>763</v>
      </c>
      <c r="R229" s="10">
        <v>546</v>
      </c>
      <c r="S229" s="10">
        <v>735</v>
      </c>
      <c r="T229" s="10">
        <v>1309</v>
      </c>
      <c r="U229" s="10">
        <v>1855</v>
      </c>
      <c r="V229" s="18">
        <f t="shared" si="68"/>
        <v>9.7069597069597072E-2</v>
      </c>
      <c r="W229" s="18">
        <f t="shared" si="69"/>
        <v>0.38663171690694625</v>
      </c>
      <c r="X229" s="18">
        <f t="shared" si="70"/>
        <v>0.58791208791208793</v>
      </c>
      <c r="Y229" s="18">
        <f t="shared" si="71"/>
        <v>0.47058823529411764</v>
      </c>
      <c r="Z229" s="18">
        <f t="shared" si="72"/>
        <v>0.36064690026954177</v>
      </c>
      <c r="AA229" s="47">
        <f t="shared" si="73"/>
        <v>693</v>
      </c>
      <c r="AB229" s="6">
        <f t="shared" si="74"/>
        <v>225</v>
      </c>
      <c r="AC229" s="40">
        <v>714</v>
      </c>
      <c r="AD229" s="40">
        <f t="shared" si="75"/>
        <v>57</v>
      </c>
      <c r="AE229" s="41">
        <f t="shared" si="76"/>
        <v>0.92607003891050588</v>
      </c>
      <c r="AF229" s="4">
        <v>28</v>
      </c>
      <c r="AG229" s="4">
        <v>40</v>
      </c>
      <c r="AH229" s="87">
        <f t="shared" si="77"/>
        <v>0.42857142857142855</v>
      </c>
      <c r="AI229" s="43">
        <f t="shared" si="78"/>
        <v>0.6</v>
      </c>
      <c r="AJ229" s="53">
        <f t="shared" si="79"/>
        <v>300.29999999999995</v>
      </c>
      <c r="AK229" s="53">
        <f t="shared" si="80"/>
        <v>15</v>
      </c>
      <c r="AL229" s="53">
        <f t="shared" si="81"/>
        <v>3</v>
      </c>
      <c r="AM229" s="88">
        <f t="shared" si="82"/>
        <v>1200</v>
      </c>
      <c r="AN229" s="88">
        <f t="shared" si="83"/>
        <v>3600</v>
      </c>
    </row>
    <row r="230" spans="1:40" ht="15" hidden="1" x14ac:dyDescent="0.25">
      <c r="A230" s="11" t="s">
        <v>210</v>
      </c>
      <c r="B230" s="13" t="s">
        <v>220</v>
      </c>
      <c r="C230" s="1" t="str">
        <f t="shared" si="67"/>
        <v>BURSA</v>
      </c>
      <c r="D230" s="14">
        <v>108</v>
      </c>
      <c r="E230" s="14">
        <v>496</v>
      </c>
      <c r="F230" s="14">
        <v>680</v>
      </c>
      <c r="G230" s="14">
        <v>1284</v>
      </c>
      <c r="H230" s="15">
        <v>105</v>
      </c>
      <c r="I230" s="15">
        <v>402</v>
      </c>
      <c r="J230" s="15">
        <v>772</v>
      </c>
      <c r="K230" s="15">
        <v>1279</v>
      </c>
      <c r="L230" s="49">
        <v>15</v>
      </c>
      <c r="M230" s="6">
        <v>193</v>
      </c>
      <c r="N230" s="16">
        <f t="shared" si="84"/>
        <v>-5</v>
      </c>
      <c r="O230" s="17">
        <f t="shared" si="85"/>
        <v>-3.8940809968847352E-3</v>
      </c>
      <c r="P230" s="10">
        <v>629</v>
      </c>
      <c r="Q230" s="10">
        <v>850</v>
      </c>
      <c r="R230" s="10">
        <v>648</v>
      </c>
      <c r="S230" s="10">
        <v>878</v>
      </c>
      <c r="T230" s="10">
        <v>1498</v>
      </c>
      <c r="U230" s="10">
        <v>2127</v>
      </c>
      <c r="V230" s="18">
        <f t="shared" si="68"/>
        <v>0.16693163751987281</v>
      </c>
      <c r="W230" s="18">
        <f t="shared" si="69"/>
        <v>0.47294117647058825</v>
      </c>
      <c r="X230" s="18">
        <f t="shared" si="70"/>
        <v>0.91666666666666663</v>
      </c>
      <c r="Y230" s="18">
        <f t="shared" si="71"/>
        <v>0.66488651535380505</v>
      </c>
      <c r="Z230" s="18">
        <f t="shared" si="72"/>
        <v>0.5176304654442877</v>
      </c>
      <c r="AA230" s="47">
        <f t="shared" si="73"/>
        <v>502</v>
      </c>
      <c r="AB230" s="6">
        <f t="shared" si="74"/>
        <v>54</v>
      </c>
      <c r="AC230" s="40">
        <v>707</v>
      </c>
      <c r="AD230" s="40">
        <f t="shared" si="75"/>
        <v>572</v>
      </c>
      <c r="AE230" s="41">
        <f t="shared" si="76"/>
        <v>0.55277560594214226</v>
      </c>
      <c r="AF230" s="4">
        <v>31</v>
      </c>
      <c r="AG230" s="4">
        <v>39</v>
      </c>
      <c r="AH230" s="87">
        <f t="shared" si="77"/>
        <v>0.25806451612903225</v>
      </c>
      <c r="AI230" s="43">
        <f t="shared" si="78"/>
        <v>0.41025641025641024</v>
      </c>
      <c r="AJ230" s="53">
        <f t="shared" si="79"/>
        <v>52.599999999999909</v>
      </c>
      <c r="AK230" s="53">
        <f t="shared" si="80"/>
        <v>2</v>
      </c>
      <c r="AL230" s="53">
        <f t="shared" si="81"/>
        <v>0</v>
      </c>
      <c r="AM230" s="88">
        <f t="shared" si="82"/>
        <v>160</v>
      </c>
      <c r="AN230" s="88">
        <f t="shared" si="83"/>
        <v>0</v>
      </c>
    </row>
    <row r="231" spans="1:40" ht="15" hidden="1" x14ac:dyDescent="0.25">
      <c r="A231" s="11" t="s">
        <v>210</v>
      </c>
      <c r="B231" s="13" t="s">
        <v>221</v>
      </c>
      <c r="C231" s="1" t="str">
        <f t="shared" si="67"/>
        <v>BURSA</v>
      </c>
      <c r="D231" s="14">
        <v>132</v>
      </c>
      <c r="E231" s="14">
        <v>480</v>
      </c>
      <c r="F231" s="14">
        <v>851</v>
      </c>
      <c r="G231" s="14">
        <v>1463</v>
      </c>
      <c r="H231" s="15">
        <v>120</v>
      </c>
      <c r="I231" s="15">
        <v>410</v>
      </c>
      <c r="J231" s="15">
        <v>945</v>
      </c>
      <c r="K231" s="15">
        <v>1475</v>
      </c>
      <c r="L231" s="49">
        <v>25</v>
      </c>
      <c r="M231" s="6">
        <v>212</v>
      </c>
      <c r="N231" s="16">
        <f t="shared" si="84"/>
        <v>12</v>
      </c>
      <c r="O231" s="17">
        <f t="shared" si="85"/>
        <v>8.2023239917976762E-3</v>
      </c>
      <c r="P231" s="10">
        <v>856</v>
      </c>
      <c r="Q231" s="10">
        <v>1182</v>
      </c>
      <c r="R231" s="10">
        <v>894</v>
      </c>
      <c r="S231" s="10">
        <v>1195</v>
      </c>
      <c r="T231" s="10">
        <v>2076</v>
      </c>
      <c r="U231" s="10">
        <v>2932</v>
      </c>
      <c r="V231" s="18">
        <f t="shared" si="68"/>
        <v>0.14018691588785046</v>
      </c>
      <c r="W231" s="18">
        <f t="shared" si="69"/>
        <v>0.34686971235194586</v>
      </c>
      <c r="X231" s="18">
        <f t="shared" si="70"/>
        <v>0.84787472035794187</v>
      </c>
      <c r="Y231" s="18">
        <f t="shared" si="71"/>
        <v>0.56262042389210021</v>
      </c>
      <c r="Z231" s="18">
        <f t="shared" si="72"/>
        <v>0.43929058663028647</v>
      </c>
      <c r="AA231" s="47">
        <f t="shared" si="73"/>
        <v>908</v>
      </c>
      <c r="AB231" s="6">
        <f t="shared" si="74"/>
        <v>136</v>
      </c>
      <c r="AC231" s="40">
        <v>1288</v>
      </c>
      <c r="AD231" s="40">
        <f t="shared" si="75"/>
        <v>187</v>
      </c>
      <c r="AE231" s="41">
        <f t="shared" si="76"/>
        <v>0.87322033898305085</v>
      </c>
      <c r="AF231" s="4">
        <v>56</v>
      </c>
      <c r="AG231" s="4">
        <v>69</v>
      </c>
      <c r="AH231" s="87">
        <f t="shared" si="77"/>
        <v>0.23214285714285715</v>
      </c>
      <c r="AI231" s="43">
        <f t="shared" si="78"/>
        <v>0.37681159420289856</v>
      </c>
      <c r="AJ231" s="53">
        <f t="shared" si="79"/>
        <v>285.19999999999982</v>
      </c>
      <c r="AK231" s="53">
        <f t="shared" si="80"/>
        <v>14</v>
      </c>
      <c r="AL231" s="53">
        <f t="shared" si="81"/>
        <v>2</v>
      </c>
      <c r="AM231" s="88">
        <f t="shared" si="82"/>
        <v>1120</v>
      </c>
      <c r="AN231" s="88">
        <f t="shared" si="83"/>
        <v>2400</v>
      </c>
    </row>
    <row r="232" spans="1:40" ht="15" hidden="1" x14ac:dyDescent="0.25">
      <c r="A232" s="11" t="s">
        <v>210</v>
      </c>
      <c r="B232" s="13" t="s">
        <v>222</v>
      </c>
      <c r="C232" s="1" t="str">
        <f t="shared" si="67"/>
        <v>BURSA</v>
      </c>
      <c r="D232" s="14">
        <v>980</v>
      </c>
      <c r="E232" s="14">
        <v>2751</v>
      </c>
      <c r="F232" s="14">
        <v>3820</v>
      </c>
      <c r="G232" s="14">
        <v>7551</v>
      </c>
      <c r="H232" s="15">
        <v>1391</v>
      </c>
      <c r="I232" s="15">
        <v>3127</v>
      </c>
      <c r="J232" s="15">
        <v>4507</v>
      </c>
      <c r="K232" s="15">
        <v>9025</v>
      </c>
      <c r="L232" s="49">
        <v>63</v>
      </c>
      <c r="M232" s="6">
        <v>1202</v>
      </c>
      <c r="N232" s="16">
        <f t="shared" si="84"/>
        <v>1474</v>
      </c>
      <c r="O232" s="17">
        <f t="shared" si="85"/>
        <v>0.19520593298900807</v>
      </c>
      <c r="P232" s="10">
        <v>4001</v>
      </c>
      <c r="Q232" s="10">
        <v>5345</v>
      </c>
      <c r="R232" s="10">
        <v>3911</v>
      </c>
      <c r="S232" s="10">
        <v>5332</v>
      </c>
      <c r="T232" s="10">
        <v>9256</v>
      </c>
      <c r="U232" s="10">
        <v>13257</v>
      </c>
      <c r="V232" s="18">
        <f t="shared" si="68"/>
        <v>0.34766308422894276</v>
      </c>
      <c r="W232" s="18">
        <f t="shared" si="69"/>
        <v>0.58503274087932644</v>
      </c>
      <c r="X232" s="18">
        <f t="shared" si="70"/>
        <v>0.86116082843262598</v>
      </c>
      <c r="Y232" s="18">
        <f t="shared" si="71"/>
        <v>0.70170700086430426</v>
      </c>
      <c r="Z232" s="18">
        <f t="shared" si="72"/>
        <v>0.59485554801237084</v>
      </c>
      <c r="AA232" s="47">
        <f t="shared" si="73"/>
        <v>2761</v>
      </c>
      <c r="AB232" s="6">
        <f t="shared" si="74"/>
        <v>543</v>
      </c>
      <c r="AC232" s="40">
        <v>4724</v>
      </c>
      <c r="AD232" s="40">
        <f t="shared" si="75"/>
        <v>4301</v>
      </c>
      <c r="AE232" s="41">
        <f t="shared" si="76"/>
        <v>0.52343490304709139</v>
      </c>
      <c r="AF232" s="4">
        <v>137</v>
      </c>
      <c r="AG232" s="4">
        <v>227</v>
      </c>
      <c r="AH232" s="87">
        <f t="shared" si="77"/>
        <v>0.65693430656934304</v>
      </c>
      <c r="AI232" s="43">
        <f t="shared" si="78"/>
        <v>0.79295154185022021</v>
      </c>
      <c r="AJ232" s="53">
        <f t="shared" si="79"/>
        <v>0</v>
      </c>
      <c r="AK232" s="53">
        <f t="shared" si="80"/>
        <v>0</v>
      </c>
      <c r="AL232" s="53">
        <f t="shared" si="81"/>
        <v>0</v>
      </c>
      <c r="AM232" s="88">
        <f t="shared" si="82"/>
        <v>0</v>
      </c>
      <c r="AN232" s="88">
        <f t="shared" si="83"/>
        <v>0</v>
      </c>
    </row>
    <row r="233" spans="1:40" ht="15" hidden="1" x14ac:dyDescent="0.25">
      <c r="A233" s="11" t="s">
        <v>210</v>
      </c>
      <c r="B233" s="13" t="s">
        <v>223</v>
      </c>
      <c r="C233" s="1" t="str">
        <f t="shared" si="67"/>
        <v>BURSA</v>
      </c>
      <c r="D233" s="14">
        <v>4</v>
      </c>
      <c r="E233" s="14">
        <v>81</v>
      </c>
      <c r="F233" s="14">
        <v>125</v>
      </c>
      <c r="G233" s="14">
        <v>210</v>
      </c>
      <c r="H233" s="15">
        <v>13</v>
      </c>
      <c r="I233" s="15">
        <v>70</v>
      </c>
      <c r="J233" s="15">
        <v>143</v>
      </c>
      <c r="K233" s="15">
        <v>226</v>
      </c>
      <c r="L233" s="49">
        <v>21</v>
      </c>
      <c r="M233" s="6">
        <v>26</v>
      </c>
      <c r="N233" s="16">
        <f t="shared" si="84"/>
        <v>16</v>
      </c>
      <c r="O233" s="17">
        <f t="shared" si="85"/>
        <v>7.6190476190476197E-2</v>
      </c>
      <c r="P233" s="10">
        <v>178</v>
      </c>
      <c r="Q233" s="10">
        <v>228</v>
      </c>
      <c r="R233" s="10">
        <v>200</v>
      </c>
      <c r="S233" s="10">
        <v>254</v>
      </c>
      <c r="T233" s="10">
        <v>428</v>
      </c>
      <c r="U233" s="10">
        <v>606</v>
      </c>
      <c r="V233" s="18">
        <f t="shared" si="68"/>
        <v>7.3033707865168537E-2</v>
      </c>
      <c r="W233" s="18">
        <f t="shared" si="69"/>
        <v>0.30701754385964913</v>
      </c>
      <c r="X233" s="18">
        <f t="shared" si="70"/>
        <v>0.69</v>
      </c>
      <c r="Y233" s="18">
        <f t="shared" si="71"/>
        <v>0.48598130841121495</v>
      </c>
      <c r="Z233" s="18">
        <f t="shared" si="72"/>
        <v>0.36468646864686466</v>
      </c>
      <c r="AA233" s="47">
        <f t="shared" si="73"/>
        <v>220</v>
      </c>
      <c r="AB233" s="6">
        <f t="shared" si="74"/>
        <v>62</v>
      </c>
      <c r="AC233" s="40">
        <v>226</v>
      </c>
      <c r="AD233" s="40">
        <f t="shared" si="75"/>
        <v>0</v>
      </c>
      <c r="AE233" s="41">
        <f t="shared" si="76"/>
        <v>1</v>
      </c>
      <c r="AF233" s="4">
        <v>13</v>
      </c>
      <c r="AG233" s="4">
        <v>16</v>
      </c>
      <c r="AH233" s="87">
        <f t="shared" si="77"/>
        <v>0.23076923076923078</v>
      </c>
      <c r="AI233" s="43">
        <f t="shared" si="78"/>
        <v>0.375</v>
      </c>
      <c r="AJ233" s="53">
        <f t="shared" si="79"/>
        <v>91.599999999999966</v>
      </c>
      <c r="AK233" s="53">
        <f t="shared" si="80"/>
        <v>4</v>
      </c>
      <c r="AL233" s="53">
        <f t="shared" si="81"/>
        <v>0</v>
      </c>
      <c r="AM233" s="88">
        <f t="shared" si="82"/>
        <v>320</v>
      </c>
      <c r="AN233" s="88">
        <f t="shared" si="83"/>
        <v>0</v>
      </c>
    </row>
    <row r="234" spans="1:40" ht="15" hidden="1" x14ac:dyDescent="0.25">
      <c r="A234" s="11" t="s">
        <v>210</v>
      </c>
      <c r="B234" s="13" t="s">
        <v>224</v>
      </c>
      <c r="C234" s="1" t="str">
        <f t="shared" si="67"/>
        <v>BURSA</v>
      </c>
      <c r="D234" s="14">
        <v>59</v>
      </c>
      <c r="E234" s="14">
        <v>313</v>
      </c>
      <c r="F234" s="14">
        <v>400</v>
      </c>
      <c r="G234" s="14">
        <v>772</v>
      </c>
      <c r="H234" s="15">
        <v>94</v>
      </c>
      <c r="I234" s="15">
        <v>296</v>
      </c>
      <c r="J234" s="15">
        <v>499</v>
      </c>
      <c r="K234" s="15">
        <v>889</v>
      </c>
      <c r="L234" s="49">
        <v>67</v>
      </c>
      <c r="M234" s="6">
        <v>99</v>
      </c>
      <c r="N234" s="16">
        <f t="shared" si="84"/>
        <v>117</v>
      </c>
      <c r="O234" s="17">
        <f t="shared" si="85"/>
        <v>0.15155440414507773</v>
      </c>
      <c r="P234" s="10">
        <v>756</v>
      </c>
      <c r="Q234" s="10">
        <v>1016</v>
      </c>
      <c r="R234" s="10">
        <v>782</v>
      </c>
      <c r="S234" s="10">
        <v>1022</v>
      </c>
      <c r="T234" s="10">
        <v>1798</v>
      </c>
      <c r="U234" s="10">
        <v>2554</v>
      </c>
      <c r="V234" s="18">
        <f t="shared" si="68"/>
        <v>0.12433862433862433</v>
      </c>
      <c r="W234" s="18">
        <f t="shared" si="69"/>
        <v>0.29133858267716534</v>
      </c>
      <c r="X234" s="18">
        <f t="shared" si="70"/>
        <v>0.59718670076726343</v>
      </c>
      <c r="Y234" s="18">
        <f t="shared" si="71"/>
        <v>0.42436040044493883</v>
      </c>
      <c r="Z234" s="18">
        <f t="shared" si="72"/>
        <v>0.33555207517619423</v>
      </c>
      <c r="AA234" s="47">
        <f t="shared" si="73"/>
        <v>1035</v>
      </c>
      <c r="AB234" s="6">
        <f t="shared" si="74"/>
        <v>315</v>
      </c>
      <c r="AC234" s="40">
        <v>851</v>
      </c>
      <c r="AD234" s="40">
        <f t="shared" si="75"/>
        <v>38</v>
      </c>
      <c r="AE234" s="41">
        <f t="shared" si="76"/>
        <v>0.95725534308211468</v>
      </c>
      <c r="AF234" s="4">
        <v>34</v>
      </c>
      <c r="AG234" s="4">
        <v>47</v>
      </c>
      <c r="AH234" s="87">
        <f t="shared" si="77"/>
        <v>0.38235294117647056</v>
      </c>
      <c r="AI234" s="43">
        <f t="shared" si="78"/>
        <v>0.55319148936170215</v>
      </c>
      <c r="AJ234" s="53">
        <f t="shared" si="79"/>
        <v>495.59999999999991</v>
      </c>
      <c r="AK234" s="53">
        <f t="shared" si="80"/>
        <v>24</v>
      </c>
      <c r="AL234" s="53">
        <f t="shared" si="81"/>
        <v>4</v>
      </c>
      <c r="AM234" s="88">
        <f t="shared" si="82"/>
        <v>1920</v>
      </c>
      <c r="AN234" s="88">
        <f t="shared" si="83"/>
        <v>4800</v>
      </c>
    </row>
    <row r="235" spans="1:40" ht="15" hidden="1" x14ac:dyDescent="0.25">
      <c r="A235" s="11" t="s">
        <v>210</v>
      </c>
      <c r="B235" s="13" t="s">
        <v>225</v>
      </c>
      <c r="C235" s="1" t="str">
        <f t="shared" si="67"/>
        <v>BURSA</v>
      </c>
      <c r="D235" s="14">
        <v>823</v>
      </c>
      <c r="E235" s="14">
        <v>3289</v>
      </c>
      <c r="F235" s="14">
        <v>5588</v>
      </c>
      <c r="G235" s="14">
        <v>9700</v>
      </c>
      <c r="H235" s="15">
        <v>975</v>
      </c>
      <c r="I235" s="15">
        <v>3458</v>
      </c>
      <c r="J235" s="15">
        <v>6749</v>
      </c>
      <c r="K235" s="15">
        <v>11182</v>
      </c>
      <c r="L235" s="49">
        <v>279</v>
      </c>
      <c r="M235" s="6">
        <v>1616</v>
      </c>
      <c r="N235" s="16">
        <f t="shared" si="84"/>
        <v>1482</v>
      </c>
      <c r="O235" s="17">
        <f t="shared" si="85"/>
        <v>0.15278350515463918</v>
      </c>
      <c r="P235" s="10">
        <v>9029</v>
      </c>
      <c r="Q235" s="10">
        <v>12090</v>
      </c>
      <c r="R235" s="10">
        <v>9184</v>
      </c>
      <c r="S235" s="10">
        <v>12159</v>
      </c>
      <c r="T235" s="10">
        <v>21274</v>
      </c>
      <c r="U235" s="10">
        <v>30303</v>
      </c>
      <c r="V235" s="18">
        <f t="shared" si="68"/>
        <v>0.10798538044080186</v>
      </c>
      <c r="W235" s="18">
        <f t="shared" si="69"/>
        <v>0.28602150537634408</v>
      </c>
      <c r="X235" s="18">
        <f t="shared" si="70"/>
        <v>0.5892857142857143</v>
      </c>
      <c r="Y235" s="18">
        <f t="shared" si="71"/>
        <v>0.41694086678574788</v>
      </c>
      <c r="Z235" s="18">
        <f t="shared" si="72"/>
        <v>0.3248853248853249</v>
      </c>
      <c r="AA235" s="47">
        <f t="shared" si="73"/>
        <v>12404</v>
      </c>
      <c r="AB235" s="6">
        <f t="shared" si="74"/>
        <v>3772</v>
      </c>
      <c r="AC235" s="40">
        <v>9075</v>
      </c>
      <c r="AD235" s="40">
        <f t="shared" si="75"/>
        <v>2107</v>
      </c>
      <c r="AE235" s="41">
        <f t="shared" si="76"/>
        <v>0.81157216955821854</v>
      </c>
      <c r="AF235" s="4">
        <v>282</v>
      </c>
      <c r="AG235" s="4">
        <v>438</v>
      </c>
      <c r="AH235" s="87">
        <f t="shared" si="77"/>
        <v>0.55319148936170215</v>
      </c>
      <c r="AI235" s="43">
        <f t="shared" si="78"/>
        <v>0.71232876712328763</v>
      </c>
      <c r="AJ235" s="53">
        <f t="shared" si="79"/>
        <v>6021.7999999999993</v>
      </c>
      <c r="AK235" s="53">
        <f t="shared" si="80"/>
        <v>301</v>
      </c>
      <c r="AL235" s="53">
        <f t="shared" si="81"/>
        <v>60</v>
      </c>
      <c r="AM235" s="88">
        <f t="shared" si="82"/>
        <v>24080</v>
      </c>
      <c r="AN235" s="88">
        <f t="shared" si="83"/>
        <v>72000</v>
      </c>
    </row>
    <row r="236" spans="1:40" ht="15" hidden="1" x14ac:dyDescent="0.25">
      <c r="A236" s="11" t="s">
        <v>210</v>
      </c>
      <c r="B236" s="13" t="s">
        <v>1107</v>
      </c>
      <c r="C236" s="1" t="str">
        <f t="shared" si="67"/>
        <v>BURSA</v>
      </c>
      <c r="D236" s="14">
        <v>41</v>
      </c>
      <c r="E236" s="14">
        <v>212</v>
      </c>
      <c r="F236" s="14">
        <v>384</v>
      </c>
      <c r="G236" s="14">
        <v>637</v>
      </c>
      <c r="H236" s="15">
        <v>35</v>
      </c>
      <c r="I236" s="15">
        <v>199</v>
      </c>
      <c r="J236" s="15">
        <v>382</v>
      </c>
      <c r="K236" s="15">
        <v>616</v>
      </c>
      <c r="L236" s="49">
        <v>18</v>
      </c>
      <c r="M236" s="6">
        <v>116</v>
      </c>
      <c r="N236" s="16">
        <f t="shared" si="84"/>
        <v>-21</v>
      </c>
      <c r="O236" s="17">
        <f t="shared" si="85"/>
        <v>-3.2967032967032968E-2</v>
      </c>
      <c r="P236" s="10">
        <v>521</v>
      </c>
      <c r="Q236" s="10">
        <v>715</v>
      </c>
      <c r="R236" s="10">
        <v>461</v>
      </c>
      <c r="S236" s="10">
        <v>643</v>
      </c>
      <c r="T236" s="10">
        <v>1176</v>
      </c>
      <c r="U236" s="10">
        <v>1697</v>
      </c>
      <c r="V236" s="18">
        <f t="shared" si="68"/>
        <v>6.71785028790787E-2</v>
      </c>
      <c r="W236" s="18">
        <f t="shared" si="69"/>
        <v>0.27832167832167831</v>
      </c>
      <c r="X236" s="18">
        <f t="shared" si="70"/>
        <v>0.61605206073752716</v>
      </c>
      <c r="Y236" s="18">
        <f t="shared" si="71"/>
        <v>0.4107142857142857</v>
      </c>
      <c r="Z236" s="18">
        <f t="shared" si="72"/>
        <v>0.30524454920447847</v>
      </c>
      <c r="AA236" s="47">
        <f t="shared" si="73"/>
        <v>693</v>
      </c>
      <c r="AB236" s="6">
        <f t="shared" si="74"/>
        <v>177</v>
      </c>
      <c r="AC236" s="40">
        <v>616</v>
      </c>
      <c r="AD236" s="40">
        <f t="shared" si="75"/>
        <v>0</v>
      </c>
      <c r="AE236" s="41">
        <f t="shared" si="76"/>
        <v>1</v>
      </c>
      <c r="AF236" s="4">
        <v>25</v>
      </c>
      <c r="AG236" s="4">
        <v>31</v>
      </c>
      <c r="AH236" s="87">
        <f t="shared" si="77"/>
        <v>0.24</v>
      </c>
      <c r="AI236" s="43">
        <f t="shared" si="78"/>
        <v>0.38709677419354838</v>
      </c>
      <c r="AJ236" s="53">
        <f t="shared" si="79"/>
        <v>340.19999999999993</v>
      </c>
      <c r="AK236" s="53">
        <f t="shared" si="80"/>
        <v>17</v>
      </c>
      <c r="AL236" s="53">
        <f t="shared" si="81"/>
        <v>3</v>
      </c>
      <c r="AM236" s="88">
        <f t="shared" si="82"/>
        <v>1360</v>
      </c>
      <c r="AN236" s="88">
        <f t="shared" si="83"/>
        <v>3600</v>
      </c>
    </row>
    <row r="237" spans="1:40" ht="15" hidden="1" x14ac:dyDescent="0.25">
      <c r="A237" s="11" t="s">
        <v>210</v>
      </c>
      <c r="B237" s="13" t="s">
        <v>226</v>
      </c>
      <c r="C237" s="1" t="str">
        <f t="shared" si="67"/>
        <v>BURSA</v>
      </c>
      <c r="D237" s="14">
        <v>657</v>
      </c>
      <c r="E237" s="14">
        <v>3146</v>
      </c>
      <c r="F237" s="14">
        <v>4550</v>
      </c>
      <c r="G237" s="14">
        <v>8353</v>
      </c>
      <c r="H237" s="15">
        <v>654</v>
      </c>
      <c r="I237" s="15">
        <v>3215</v>
      </c>
      <c r="J237" s="15">
        <v>5584</v>
      </c>
      <c r="K237" s="15">
        <v>9453</v>
      </c>
      <c r="L237" s="49">
        <v>298</v>
      </c>
      <c r="M237" s="6">
        <v>1251</v>
      </c>
      <c r="N237" s="16">
        <f t="shared" si="84"/>
        <v>1100</v>
      </c>
      <c r="O237" s="17">
        <f t="shared" si="85"/>
        <v>0.13168921345624326</v>
      </c>
      <c r="P237" s="10">
        <v>7561</v>
      </c>
      <c r="Q237" s="10">
        <v>10279</v>
      </c>
      <c r="R237" s="10">
        <v>7766</v>
      </c>
      <c r="S237" s="10">
        <v>10239</v>
      </c>
      <c r="T237" s="10">
        <v>18045</v>
      </c>
      <c r="U237" s="10">
        <v>25606</v>
      </c>
      <c r="V237" s="18">
        <f t="shared" si="68"/>
        <v>8.6496495172596222E-2</v>
      </c>
      <c r="W237" s="18">
        <f t="shared" si="69"/>
        <v>0.31277361611051657</v>
      </c>
      <c r="X237" s="18">
        <f t="shared" si="70"/>
        <v>0.59631728045325783</v>
      </c>
      <c r="Y237" s="18">
        <f t="shared" si="71"/>
        <v>0.43480188417844279</v>
      </c>
      <c r="Z237" s="18">
        <f t="shared" si="72"/>
        <v>0.33195344841052876</v>
      </c>
      <c r="AA237" s="47">
        <f t="shared" si="73"/>
        <v>10199</v>
      </c>
      <c r="AB237" s="6">
        <f t="shared" si="74"/>
        <v>3135</v>
      </c>
      <c r="AC237" s="40">
        <v>8848</v>
      </c>
      <c r="AD237" s="40">
        <f t="shared" si="75"/>
        <v>605</v>
      </c>
      <c r="AE237" s="41">
        <f t="shared" si="76"/>
        <v>0.93599915370781761</v>
      </c>
      <c r="AF237" s="4">
        <v>208</v>
      </c>
      <c r="AG237" s="4">
        <v>413</v>
      </c>
      <c r="AH237" s="87">
        <f t="shared" si="77"/>
        <v>0.98557692307692313</v>
      </c>
      <c r="AI237" s="43">
        <f t="shared" si="78"/>
        <v>0.99273607748184023</v>
      </c>
      <c r="AJ237" s="53">
        <f t="shared" si="79"/>
        <v>4785.5</v>
      </c>
      <c r="AK237" s="53">
        <f t="shared" si="80"/>
        <v>239</v>
      </c>
      <c r="AL237" s="53">
        <f t="shared" si="81"/>
        <v>47</v>
      </c>
      <c r="AM237" s="88">
        <f t="shared" si="82"/>
        <v>19120</v>
      </c>
      <c r="AN237" s="88">
        <f t="shared" si="83"/>
        <v>56400</v>
      </c>
    </row>
    <row r="238" spans="1:40" ht="24" hidden="1" x14ac:dyDescent="0.25">
      <c r="A238" s="11" t="s">
        <v>227</v>
      </c>
      <c r="B238" s="13" t="s">
        <v>1020</v>
      </c>
      <c r="C238" s="1" t="str">
        <f t="shared" si="67"/>
        <v>ÇANAKKALE</v>
      </c>
      <c r="D238" s="14">
        <v>23</v>
      </c>
      <c r="E238" s="14">
        <v>108</v>
      </c>
      <c r="F238" s="14">
        <v>158</v>
      </c>
      <c r="G238" s="14">
        <v>289</v>
      </c>
      <c r="H238" s="15">
        <v>33</v>
      </c>
      <c r="I238" s="15">
        <v>115</v>
      </c>
      <c r="J238" s="15">
        <v>167</v>
      </c>
      <c r="K238" s="15">
        <v>315</v>
      </c>
      <c r="L238" s="49">
        <v>10</v>
      </c>
      <c r="M238" s="6">
        <v>34</v>
      </c>
      <c r="N238" s="16">
        <f t="shared" si="84"/>
        <v>26</v>
      </c>
      <c r="O238" s="17">
        <f t="shared" si="85"/>
        <v>8.9965397923875437E-2</v>
      </c>
      <c r="P238" s="10">
        <v>262</v>
      </c>
      <c r="Q238" s="10">
        <v>293</v>
      </c>
      <c r="R238" s="10">
        <v>198</v>
      </c>
      <c r="S238" s="10">
        <v>281</v>
      </c>
      <c r="T238" s="10">
        <v>491</v>
      </c>
      <c r="U238" s="10">
        <v>753</v>
      </c>
      <c r="V238" s="18">
        <f t="shared" si="68"/>
        <v>0.12595419847328243</v>
      </c>
      <c r="W238" s="18">
        <f t="shared" si="69"/>
        <v>0.39249146757679182</v>
      </c>
      <c r="X238" s="18">
        <f t="shared" si="70"/>
        <v>0.72222222222222221</v>
      </c>
      <c r="Y238" s="18">
        <f t="shared" si="71"/>
        <v>0.52545824847250511</v>
      </c>
      <c r="Z238" s="18">
        <f t="shared" si="72"/>
        <v>0.38645418326693226</v>
      </c>
      <c r="AA238" s="47">
        <f t="shared" si="73"/>
        <v>233</v>
      </c>
      <c r="AB238" s="6">
        <f t="shared" si="74"/>
        <v>55</v>
      </c>
      <c r="AC238" s="40">
        <v>315</v>
      </c>
      <c r="AD238" s="40">
        <f t="shared" si="75"/>
        <v>0</v>
      </c>
      <c r="AE238" s="41">
        <f t="shared" si="76"/>
        <v>1</v>
      </c>
      <c r="AF238" s="4">
        <v>15</v>
      </c>
      <c r="AG238" s="4">
        <v>19</v>
      </c>
      <c r="AH238" s="87">
        <f t="shared" si="77"/>
        <v>0.26666666666666666</v>
      </c>
      <c r="AI238" s="43">
        <f t="shared" si="78"/>
        <v>0.42105263157894735</v>
      </c>
      <c r="AJ238" s="53">
        <f t="shared" si="79"/>
        <v>85.699999999999989</v>
      </c>
      <c r="AK238" s="53">
        <f t="shared" si="80"/>
        <v>4</v>
      </c>
      <c r="AL238" s="53">
        <f t="shared" si="81"/>
        <v>0</v>
      </c>
      <c r="AM238" s="88">
        <f t="shared" si="82"/>
        <v>320</v>
      </c>
      <c r="AN238" s="88">
        <f t="shared" si="83"/>
        <v>0</v>
      </c>
    </row>
    <row r="239" spans="1:40" ht="24" hidden="1" x14ac:dyDescent="0.25">
      <c r="A239" s="11" t="s">
        <v>227</v>
      </c>
      <c r="B239" s="13" t="s">
        <v>228</v>
      </c>
      <c r="C239" s="1" t="str">
        <f t="shared" si="67"/>
        <v>ÇANAKKALE</v>
      </c>
      <c r="D239" s="14">
        <v>22</v>
      </c>
      <c r="E239" s="14">
        <v>91</v>
      </c>
      <c r="F239" s="14">
        <v>179</v>
      </c>
      <c r="G239" s="14">
        <v>292</v>
      </c>
      <c r="H239" s="15">
        <v>22</v>
      </c>
      <c r="I239" s="15">
        <v>90</v>
      </c>
      <c r="J239" s="15">
        <v>215</v>
      </c>
      <c r="K239" s="15">
        <v>327</v>
      </c>
      <c r="L239" s="49">
        <v>12</v>
      </c>
      <c r="M239" s="6">
        <v>47</v>
      </c>
      <c r="N239" s="16">
        <f t="shared" si="84"/>
        <v>35</v>
      </c>
      <c r="O239" s="17">
        <f t="shared" si="85"/>
        <v>0.11986301369863013</v>
      </c>
      <c r="P239" s="10">
        <v>233</v>
      </c>
      <c r="Q239" s="10">
        <v>337</v>
      </c>
      <c r="R239" s="10">
        <v>234</v>
      </c>
      <c r="S239" s="10">
        <v>330</v>
      </c>
      <c r="T239" s="10">
        <v>571</v>
      </c>
      <c r="U239" s="10">
        <v>804</v>
      </c>
      <c r="V239" s="18">
        <f t="shared" si="68"/>
        <v>9.4420600858369105E-2</v>
      </c>
      <c r="W239" s="18">
        <f t="shared" si="69"/>
        <v>0.26706231454005935</v>
      </c>
      <c r="X239" s="18">
        <f t="shared" si="70"/>
        <v>0.76923076923076927</v>
      </c>
      <c r="Y239" s="18">
        <f t="shared" si="71"/>
        <v>0.47285464098073554</v>
      </c>
      <c r="Z239" s="18">
        <f t="shared" si="72"/>
        <v>0.36318407960199006</v>
      </c>
      <c r="AA239" s="47">
        <f t="shared" si="73"/>
        <v>301</v>
      </c>
      <c r="AB239" s="6">
        <f t="shared" si="74"/>
        <v>54</v>
      </c>
      <c r="AC239" s="40">
        <v>327</v>
      </c>
      <c r="AD239" s="40">
        <f t="shared" si="75"/>
        <v>0</v>
      </c>
      <c r="AE239" s="41">
        <f t="shared" si="76"/>
        <v>1</v>
      </c>
      <c r="AF239" s="4">
        <v>17</v>
      </c>
      <c r="AG239" s="4">
        <v>22</v>
      </c>
      <c r="AH239" s="87">
        <f t="shared" si="77"/>
        <v>0.29411764705882354</v>
      </c>
      <c r="AI239" s="43">
        <f t="shared" si="78"/>
        <v>0.45454545454545453</v>
      </c>
      <c r="AJ239" s="53">
        <f t="shared" si="79"/>
        <v>129.69999999999999</v>
      </c>
      <c r="AK239" s="53">
        <f t="shared" si="80"/>
        <v>6</v>
      </c>
      <c r="AL239" s="53">
        <f t="shared" si="81"/>
        <v>1</v>
      </c>
      <c r="AM239" s="88">
        <f t="shared" si="82"/>
        <v>480</v>
      </c>
      <c r="AN239" s="88">
        <f t="shared" si="83"/>
        <v>1200</v>
      </c>
    </row>
    <row r="240" spans="1:40" ht="15" hidden="1" customHeight="1" x14ac:dyDescent="0.25">
      <c r="A240" s="11" t="s">
        <v>227</v>
      </c>
      <c r="B240" s="13" t="s">
        <v>229</v>
      </c>
      <c r="C240" s="1" t="str">
        <f t="shared" si="67"/>
        <v>ÇANAKKALE</v>
      </c>
      <c r="D240" s="14">
        <v>76</v>
      </c>
      <c r="E240" s="14">
        <v>274</v>
      </c>
      <c r="F240" s="14">
        <v>686</v>
      </c>
      <c r="G240" s="14">
        <v>1036</v>
      </c>
      <c r="H240" s="15">
        <v>136</v>
      </c>
      <c r="I240" s="15">
        <v>275</v>
      </c>
      <c r="J240" s="15">
        <v>799</v>
      </c>
      <c r="K240" s="15">
        <v>1210</v>
      </c>
      <c r="L240" s="49">
        <v>8</v>
      </c>
      <c r="M240" s="6">
        <v>245</v>
      </c>
      <c r="N240" s="16">
        <f t="shared" si="84"/>
        <v>174</v>
      </c>
      <c r="O240" s="17">
        <f t="shared" si="85"/>
        <v>0.16795366795366795</v>
      </c>
      <c r="P240" s="10">
        <v>770</v>
      </c>
      <c r="Q240" s="10">
        <v>903</v>
      </c>
      <c r="R240" s="10">
        <v>742</v>
      </c>
      <c r="S240" s="10">
        <v>970</v>
      </c>
      <c r="T240" s="10">
        <v>1645</v>
      </c>
      <c r="U240" s="10">
        <v>2415</v>
      </c>
      <c r="V240" s="18">
        <f t="shared" si="68"/>
        <v>0.17662337662337663</v>
      </c>
      <c r="W240" s="18">
        <f t="shared" si="69"/>
        <v>0.30454042081949056</v>
      </c>
      <c r="X240" s="18">
        <f t="shared" si="70"/>
        <v>0.75741239892183287</v>
      </c>
      <c r="Y240" s="18">
        <f t="shared" si="71"/>
        <v>0.50881458966565352</v>
      </c>
      <c r="Z240" s="18">
        <f t="shared" si="72"/>
        <v>0.40289855072463771</v>
      </c>
      <c r="AA240" s="47">
        <f t="shared" si="73"/>
        <v>808</v>
      </c>
      <c r="AB240" s="6">
        <f t="shared" si="74"/>
        <v>180</v>
      </c>
      <c r="AC240" s="40">
        <v>1164</v>
      </c>
      <c r="AD240" s="40">
        <f t="shared" si="75"/>
        <v>46</v>
      </c>
      <c r="AE240" s="41">
        <f t="shared" si="76"/>
        <v>0.9619834710743802</v>
      </c>
      <c r="AF240" s="4">
        <v>49</v>
      </c>
      <c r="AG240" s="4">
        <v>65</v>
      </c>
      <c r="AH240" s="87">
        <f t="shared" si="77"/>
        <v>0.32653061224489793</v>
      </c>
      <c r="AI240" s="43">
        <f t="shared" si="78"/>
        <v>0.49230769230769234</v>
      </c>
      <c r="AJ240" s="53">
        <f t="shared" si="79"/>
        <v>314.5</v>
      </c>
      <c r="AK240" s="53">
        <f t="shared" si="80"/>
        <v>15</v>
      </c>
      <c r="AL240" s="53">
        <f t="shared" si="81"/>
        <v>3</v>
      </c>
      <c r="AM240" s="88">
        <f t="shared" si="82"/>
        <v>1200</v>
      </c>
      <c r="AN240" s="88">
        <f t="shared" si="83"/>
        <v>3600</v>
      </c>
    </row>
    <row r="241" spans="1:40" ht="12.75" hidden="1" customHeight="1" x14ac:dyDescent="0.2">
      <c r="A241" s="11" t="s">
        <v>227</v>
      </c>
      <c r="B241" s="13" t="s">
        <v>230</v>
      </c>
      <c r="C241" s="1" t="str">
        <f t="shared" si="67"/>
        <v>ÇANAKKALE</v>
      </c>
      <c r="D241" s="14">
        <v>12</v>
      </c>
      <c r="E241" s="14">
        <v>10</v>
      </c>
      <c r="F241" s="14">
        <v>14</v>
      </c>
      <c r="G241" s="14">
        <v>36</v>
      </c>
      <c r="H241" s="15">
        <v>6</v>
      </c>
      <c r="I241" s="15">
        <v>15</v>
      </c>
      <c r="J241" s="15">
        <v>16</v>
      </c>
      <c r="K241" s="15">
        <v>37</v>
      </c>
      <c r="L241" s="50"/>
      <c r="M241" s="6">
        <v>2</v>
      </c>
      <c r="N241" s="16">
        <f t="shared" si="84"/>
        <v>1</v>
      </c>
      <c r="O241" s="17">
        <f t="shared" si="85"/>
        <v>2.7777777777777776E-2</v>
      </c>
      <c r="P241" s="10">
        <v>17</v>
      </c>
      <c r="Q241" s="10">
        <v>24</v>
      </c>
      <c r="R241" s="10">
        <v>18</v>
      </c>
      <c r="S241" s="10">
        <v>25</v>
      </c>
      <c r="T241" s="10">
        <v>42</v>
      </c>
      <c r="U241" s="10">
        <v>59</v>
      </c>
      <c r="V241" s="18">
        <f t="shared" si="68"/>
        <v>0.35294117647058826</v>
      </c>
      <c r="W241" s="18">
        <f t="shared" si="69"/>
        <v>0.625</v>
      </c>
      <c r="X241" s="18">
        <f t="shared" si="70"/>
        <v>0.77777777777777779</v>
      </c>
      <c r="Y241" s="18">
        <f t="shared" si="71"/>
        <v>0.69047619047619047</v>
      </c>
      <c r="Z241" s="18">
        <f t="shared" si="72"/>
        <v>0.59322033898305082</v>
      </c>
      <c r="AA241" s="47">
        <f t="shared" si="73"/>
        <v>13</v>
      </c>
      <c r="AB241" s="6">
        <f t="shared" si="74"/>
        <v>4</v>
      </c>
      <c r="AC241" s="40">
        <v>37</v>
      </c>
      <c r="AD241" s="40">
        <f t="shared" si="75"/>
        <v>0</v>
      </c>
      <c r="AE241" s="41">
        <f t="shared" si="76"/>
        <v>1</v>
      </c>
      <c r="AF241" s="4">
        <v>2</v>
      </c>
      <c r="AG241" s="4">
        <v>2</v>
      </c>
      <c r="AH241" s="87">
        <f t="shared" si="77"/>
        <v>0</v>
      </c>
      <c r="AI241" s="43">
        <f t="shared" si="78"/>
        <v>0</v>
      </c>
      <c r="AJ241" s="53">
        <f t="shared" si="79"/>
        <v>0.39999999999999858</v>
      </c>
      <c r="AK241" s="53">
        <f t="shared" si="80"/>
        <v>0</v>
      </c>
      <c r="AL241" s="53">
        <f t="shared" si="81"/>
        <v>0</v>
      </c>
      <c r="AM241" s="88">
        <f t="shared" si="82"/>
        <v>0</v>
      </c>
      <c r="AN241" s="88">
        <f t="shared" si="83"/>
        <v>0</v>
      </c>
    </row>
    <row r="242" spans="1:40" ht="24" hidden="1" x14ac:dyDescent="0.25">
      <c r="A242" s="11" t="s">
        <v>227</v>
      </c>
      <c r="B242" s="13" t="s">
        <v>231</v>
      </c>
      <c r="C242" s="1" t="str">
        <f t="shared" si="67"/>
        <v>ÇANAKKALE</v>
      </c>
      <c r="D242" s="14">
        <v>43</v>
      </c>
      <c r="E242" s="14">
        <v>168</v>
      </c>
      <c r="F242" s="14">
        <v>436</v>
      </c>
      <c r="G242" s="14">
        <v>647</v>
      </c>
      <c r="H242" s="15">
        <v>76</v>
      </c>
      <c r="I242" s="15">
        <v>180</v>
      </c>
      <c r="J242" s="15">
        <v>492</v>
      </c>
      <c r="K242" s="15">
        <v>748</v>
      </c>
      <c r="L242" s="49">
        <v>2</v>
      </c>
      <c r="M242" s="6">
        <v>141</v>
      </c>
      <c r="N242" s="16">
        <f t="shared" si="84"/>
        <v>101</v>
      </c>
      <c r="O242" s="17">
        <f t="shared" si="85"/>
        <v>0.15610510046367851</v>
      </c>
      <c r="P242" s="10">
        <v>425</v>
      </c>
      <c r="Q242" s="10">
        <v>547</v>
      </c>
      <c r="R242" s="10">
        <v>428</v>
      </c>
      <c r="S242" s="10">
        <v>572</v>
      </c>
      <c r="T242" s="10">
        <v>975</v>
      </c>
      <c r="U242" s="10">
        <v>1400</v>
      </c>
      <c r="V242" s="18">
        <f t="shared" si="68"/>
        <v>0.17882352941176471</v>
      </c>
      <c r="W242" s="18">
        <f t="shared" si="69"/>
        <v>0.32906764168190128</v>
      </c>
      <c r="X242" s="18">
        <f t="shared" si="70"/>
        <v>0.82476635514018692</v>
      </c>
      <c r="Y242" s="18">
        <f t="shared" si="71"/>
        <v>0.54666666666666663</v>
      </c>
      <c r="Z242" s="18">
        <f t="shared" si="72"/>
        <v>0.435</v>
      </c>
      <c r="AA242" s="47">
        <f t="shared" si="73"/>
        <v>442</v>
      </c>
      <c r="AB242" s="6">
        <f t="shared" si="74"/>
        <v>75</v>
      </c>
      <c r="AC242" s="40">
        <v>695</v>
      </c>
      <c r="AD242" s="40">
        <f t="shared" si="75"/>
        <v>53</v>
      </c>
      <c r="AE242" s="41">
        <f t="shared" si="76"/>
        <v>0.92914438502673802</v>
      </c>
      <c r="AF242" s="4">
        <v>30</v>
      </c>
      <c r="AG242" s="4">
        <v>39</v>
      </c>
      <c r="AH242" s="87">
        <f t="shared" si="77"/>
        <v>0.3</v>
      </c>
      <c r="AI242" s="43">
        <f t="shared" si="78"/>
        <v>0.46153846153846156</v>
      </c>
      <c r="AJ242" s="53">
        <f t="shared" si="79"/>
        <v>149.5</v>
      </c>
      <c r="AK242" s="53">
        <f t="shared" si="80"/>
        <v>7</v>
      </c>
      <c r="AL242" s="53">
        <f t="shared" si="81"/>
        <v>1</v>
      </c>
      <c r="AM242" s="88">
        <f t="shared" si="82"/>
        <v>560</v>
      </c>
      <c r="AN242" s="88">
        <f t="shared" si="83"/>
        <v>1200</v>
      </c>
    </row>
    <row r="243" spans="1:40" ht="12.75" hidden="1" customHeight="1" x14ac:dyDescent="0.2">
      <c r="A243" s="11" t="s">
        <v>227</v>
      </c>
      <c r="B243" s="13" t="s">
        <v>232</v>
      </c>
      <c r="C243" s="1" t="str">
        <f t="shared" si="67"/>
        <v>ÇANAKKALE</v>
      </c>
      <c r="D243" s="14">
        <v>20</v>
      </c>
      <c r="E243" s="14">
        <v>39</v>
      </c>
      <c r="F243" s="14">
        <v>64</v>
      </c>
      <c r="G243" s="14">
        <v>123</v>
      </c>
      <c r="H243" s="15">
        <v>23</v>
      </c>
      <c r="I243" s="15">
        <v>26</v>
      </c>
      <c r="J243" s="15">
        <v>57</v>
      </c>
      <c r="K243" s="15">
        <v>106</v>
      </c>
      <c r="L243" s="50"/>
      <c r="M243" s="6">
        <v>14</v>
      </c>
      <c r="N243" s="16">
        <f t="shared" si="84"/>
        <v>-17</v>
      </c>
      <c r="O243" s="17">
        <f t="shared" si="85"/>
        <v>-0.13821138211382114</v>
      </c>
      <c r="P243" s="10">
        <v>73</v>
      </c>
      <c r="Q243" s="10">
        <v>63</v>
      </c>
      <c r="R243" s="10">
        <v>59</v>
      </c>
      <c r="S243" s="10">
        <v>67</v>
      </c>
      <c r="T243" s="10">
        <v>122</v>
      </c>
      <c r="U243" s="10">
        <v>195</v>
      </c>
      <c r="V243" s="18">
        <f t="shared" si="68"/>
        <v>0.31506849315068491</v>
      </c>
      <c r="W243" s="18">
        <f t="shared" si="69"/>
        <v>0.41269841269841268</v>
      </c>
      <c r="X243" s="18">
        <f t="shared" si="70"/>
        <v>0.72881355932203384</v>
      </c>
      <c r="Y243" s="18">
        <f t="shared" si="71"/>
        <v>0.56557377049180324</v>
      </c>
      <c r="Z243" s="18">
        <f t="shared" si="72"/>
        <v>0.47179487179487178</v>
      </c>
      <c r="AA243" s="47">
        <f t="shared" si="73"/>
        <v>53</v>
      </c>
      <c r="AB243" s="6">
        <f t="shared" si="74"/>
        <v>16</v>
      </c>
      <c r="AC243" s="40">
        <v>106</v>
      </c>
      <c r="AD243" s="40">
        <f t="shared" si="75"/>
        <v>0</v>
      </c>
      <c r="AE243" s="41">
        <f t="shared" si="76"/>
        <v>1</v>
      </c>
      <c r="AF243" s="4">
        <v>0</v>
      </c>
      <c r="AG243" s="4">
        <v>8</v>
      </c>
      <c r="AH243" s="87" t="e">
        <f t="shared" si="77"/>
        <v>#DIV/0!</v>
      </c>
      <c r="AI243" s="43">
        <f t="shared" si="78"/>
        <v>2</v>
      </c>
      <c r="AJ243" s="53">
        <f t="shared" si="79"/>
        <v>16.399999999999991</v>
      </c>
      <c r="AK243" s="53">
        <f t="shared" si="80"/>
        <v>0</v>
      </c>
      <c r="AL243" s="53">
        <f t="shared" si="81"/>
        <v>0</v>
      </c>
      <c r="AM243" s="88">
        <f t="shared" si="82"/>
        <v>0</v>
      </c>
      <c r="AN243" s="88">
        <f t="shared" si="83"/>
        <v>0</v>
      </c>
    </row>
    <row r="244" spans="1:40" ht="24" hidden="1" x14ac:dyDescent="0.25">
      <c r="A244" s="11" t="s">
        <v>227</v>
      </c>
      <c r="B244" s="13" t="s">
        <v>233</v>
      </c>
      <c r="C244" s="1" t="str">
        <f t="shared" si="67"/>
        <v>ÇANAKKALE</v>
      </c>
      <c r="D244" s="14">
        <v>32</v>
      </c>
      <c r="E244" s="14">
        <v>119</v>
      </c>
      <c r="F244" s="14">
        <v>195</v>
      </c>
      <c r="G244" s="14">
        <v>346</v>
      </c>
      <c r="H244" s="15">
        <v>29</v>
      </c>
      <c r="I244" s="15">
        <v>90</v>
      </c>
      <c r="J244" s="15">
        <v>195</v>
      </c>
      <c r="K244" s="15">
        <v>314</v>
      </c>
      <c r="L244" s="49">
        <v>17</v>
      </c>
      <c r="M244" s="6">
        <v>55</v>
      </c>
      <c r="N244" s="16">
        <f t="shared" si="84"/>
        <v>-32</v>
      </c>
      <c r="O244" s="17">
        <f t="shared" si="85"/>
        <v>-9.2485549132947972E-2</v>
      </c>
      <c r="P244" s="10">
        <v>249</v>
      </c>
      <c r="Q244" s="10">
        <v>324</v>
      </c>
      <c r="R244" s="10">
        <v>239</v>
      </c>
      <c r="S244" s="10">
        <v>343</v>
      </c>
      <c r="T244" s="10">
        <v>563</v>
      </c>
      <c r="U244" s="10">
        <v>812</v>
      </c>
      <c r="V244" s="18">
        <f t="shared" si="68"/>
        <v>0.11646586345381527</v>
      </c>
      <c r="W244" s="18">
        <f t="shared" si="69"/>
        <v>0.27777777777777779</v>
      </c>
      <c r="X244" s="18">
        <f t="shared" si="70"/>
        <v>0.65690376569037656</v>
      </c>
      <c r="Y244" s="18">
        <f t="shared" si="71"/>
        <v>0.43872113676731794</v>
      </c>
      <c r="Z244" s="18">
        <f t="shared" si="72"/>
        <v>0.33990147783251229</v>
      </c>
      <c r="AA244" s="47">
        <f t="shared" si="73"/>
        <v>316</v>
      </c>
      <c r="AB244" s="6">
        <f t="shared" si="74"/>
        <v>82</v>
      </c>
      <c r="AC244" s="40">
        <v>314</v>
      </c>
      <c r="AD244" s="40">
        <f t="shared" si="75"/>
        <v>0</v>
      </c>
      <c r="AE244" s="41">
        <f t="shared" si="76"/>
        <v>1</v>
      </c>
      <c r="AF244" s="4">
        <v>19</v>
      </c>
      <c r="AG244" s="4">
        <v>19</v>
      </c>
      <c r="AH244" s="87">
        <f t="shared" si="77"/>
        <v>0</v>
      </c>
      <c r="AI244" s="43">
        <f t="shared" si="78"/>
        <v>0</v>
      </c>
      <c r="AJ244" s="53">
        <f t="shared" si="79"/>
        <v>147.09999999999997</v>
      </c>
      <c r="AK244" s="53">
        <f t="shared" si="80"/>
        <v>7</v>
      </c>
      <c r="AL244" s="53">
        <f t="shared" si="81"/>
        <v>1</v>
      </c>
      <c r="AM244" s="88">
        <f t="shared" si="82"/>
        <v>560</v>
      </c>
      <c r="AN244" s="88">
        <f t="shared" si="83"/>
        <v>1200</v>
      </c>
    </row>
    <row r="245" spans="1:40" ht="15" hidden="1" customHeight="1" x14ac:dyDescent="0.25">
      <c r="A245" s="11" t="s">
        <v>227</v>
      </c>
      <c r="B245" s="13" t="s">
        <v>234</v>
      </c>
      <c r="C245" s="1" t="str">
        <f t="shared" si="67"/>
        <v>ÇANAKKALE</v>
      </c>
      <c r="D245" s="14">
        <v>42</v>
      </c>
      <c r="E245" s="14">
        <v>153</v>
      </c>
      <c r="F245" s="14">
        <v>291</v>
      </c>
      <c r="G245" s="14">
        <v>486</v>
      </c>
      <c r="H245" s="15">
        <v>42</v>
      </c>
      <c r="I245" s="15">
        <v>135</v>
      </c>
      <c r="J245" s="15">
        <v>333</v>
      </c>
      <c r="K245" s="15">
        <v>510</v>
      </c>
      <c r="L245" s="49">
        <v>10</v>
      </c>
      <c r="M245" s="6">
        <v>87</v>
      </c>
      <c r="N245" s="16">
        <f t="shared" si="84"/>
        <v>24</v>
      </c>
      <c r="O245" s="17">
        <f t="shared" si="85"/>
        <v>4.9382716049382713E-2</v>
      </c>
      <c r="P245" s="10">
        <v>320</v>
      </c>
      <c r="Q245" s="10">
        <v>451</v>
      </c>
      <c r="R245" s="10">
        <v>334</v>
      </c>
      <c r="S245" s="10">
        <v>453</v>
      </c>
      <c r="T245" s="10">
        <v>785</v>
      </c>
      <c r="U245" s="10">
        <v>1105</v>
      </c>
      <c r="V245" s="18">
        <f t="shared" si="68"/>
        <v>0.13125000000000001</v>
      </c>
      <c r="W245" s="18">
        <f t="shared" si="69"/>
        <v>0.29933481152993346</v>
      </c>
      <c r="X245" s="18">
        <f t="shared" si="70"/>
        <v>0.76646706586826352</v>
      </c>
      <c r="Y245" s="18">
        <f t="shared" si="71"/>
        <v>0.49808917197452229</v>
      </c>
      <c r="Z245" s="18">
        <f t="shared" si="72"/>
        <v>0.3918552036199095</v>
      </c>
      <c r="AA245" s="47">
        <f t="shared" si="73"/>
        <v>394</v>
      </c>
      <c r="AB245" s="6">
        <f t="shared" si="74"/>
        <v>78</v>
      </c>
      <c r="AC245" s="40">
        <v>510</v>
      </c>
      <c r="AD245" s="40">
        <f t="shared" si="75"/>
        <v>0</v>
      </c>
      <c r="AE245" s="41">
        <f t="shared" si="76"/>
        <v>1</v>
      </c>
      <c r="AF245" s="4">
        <v>19</v>
      </c>
      <c r="AG245" s="4">
        <v>28</v>
      </c>
      <c r="AH245" s="87">
        <f t="shared" si="77"/>
        <v>0.47368421052631576</v>
      </c>
      <c r="AI245" s="43">
        <f t="shared" si="78"/>
        <v>0.6428571428571429</v>
      </c>
      <c r="AJ245" s="53">
        <f t="shared" si="79"/>
        <v>158.5</v>
      </c>
      <c r="AK245" s="53">
        <f t="shared" si="80"/>
        <v>7</v>
      </c>
      <c r="AL245" s="53">
        <f t="shared" si="81"/>
        <v>1</v>
      </c>
      <c r="AM245" s="88">
        <f t="shared" si="82"/>
        <v>560</v>
      </c>
      <c r="AN245" s="88">
        <f t="shared" si="83"/>
        <v>1200</v>
      </c>
    </row>
    <row r="246" spans="1:40" ht="24" hidden="1" x14ac:dyDescent="0.25">
      <c r="A246" s="11" t="s">
        <v>227</v>
      </c>
      <c r="B246" s="13" t="s">
        <v>235</v>
      </c>
      <c r="C246" s="1" t="str">
        <f t="shared" si="67"/>
        <v>ÇANAKKALE</v>
      </c>
      <c r="D246" s="14">
        <v>17</v>
      </c>
      <c r="E246" s="14">
        <v>45</v>
      </c>
      <c r="F246" s="14">
        <v>42</v>
      </c>
      <c r="G246" s="14">
        <v>104</v>
      </c>
      <c r="H246" s="15">
        <v>19</v>
      </c>
      <c r="I246" s="15">
        <v>54</v>
      </c>
      <c r="J246" s="15">
        <v>70</v>
      </c>
      <c r="K246" s="15">
        <v>143</v>
      </c>
      <c r="L246" s="49">
        <v>6</v>
      </c>
      <c r="M246" s="6">
        <v>19</v>
      </c>
      <c r="N246" s="16">
        <f t="shared" si="84"/>
        <v>39</v>
      </c>
      <c r="O246" s="17">
        <f t="shared" si="85"/>
        <v>0.375</v>
      </c>
      <c r="P246" s="10">
        <v>95</v>
      </c>
      <c r="Q246" s="10">
        <v>116</v>
      </c>
      <c r="R246" s="10">
        <v>79</v>
      </c>
      <c r="S246" s="10">
        <v>108</v>
      </c>
      <c r="T246" s="10">
        <v>195</v>
      </c>
      <c r="U246" s="10">
        <v>290</v>
      </c>
      <c r="V246" s="18">
        <f t="shared" si="68"/>
        <v>0.2</v>
      </c>
      <c r="W246" s="18">
        <f t="shared" si="69"/>
        <v>0.46551724137931033</v>
      </c>
      <c r="X246" s="18">
        <f t="shared" si="70"/>
        <v>0.72151898734177211</v>
      </c>
      <c r="Y246" s="18">
        <f t="shared" si="71"/>
        <v>0.56923076923076921</v>
      </c>
      <c r="Z246" s="18">
        <f t="shared" si="72"/>
        <v>0.44827586206896552</v>
      </c>
      <c r="AA246" s="47">
        <f t="shared" si="73"/>
        <v>84</v>
      </c>
      <c r="AB246" s="6">
        <f t="shared" si="74"/>
        <v>22</v>
      </c>
      <c r="AC246" s="40">
        <v>143</v>
      </c>
      <c r="AD246" s="40">
        <f t="shared" si="75"/>
        <v>0</v>
      </c>
      <c r="AE246" s="41">
        <f t="shared" si="76"/>
        <v>1</v>
      </c>
      <c r="AF246" s="4">
        <v>5</v>
      </c>
      <c r="AG246" s="4">
        <v>8</v>
      </c>
      <c r="AH246" s="87">
        <f t="shared" si="77"/>
        <v>0.6</v>
      </c>
      <c r="AI246" s="43">
        <f t="shared" si="78"/>
        <v>0.75</v>
      </c>
      <c r="AJ246" s="53">
        <f t="shared" si="79"/>
        <v>25.5</v>
      </c>
      <c r="AK246" s="53">
        <f t="shared" si="80"/>
        <v>1</v>
      </c>
      <c r="AL246" s="53">
        <f t="shared" si="81"/>
        <v>0</v>
      </c>
      <c r="AM246" s="88">
        <f t="shared" si="82"/>
        <v>80</v>
      </c>
      <c r="AN246" s="88">
        <f t="shared" si="83"/>
        <v>0</v>
      </c>
    </row>
    <row r="247" spans="1:40" ht="24" hidden="1" x14ac:dyDescent="0.25">
      <c r="A247" s="11" t="s">
        <v>227</v>
      </c>
      <c r="B247" s="13" t="s">
        <v>236</v>
      </c>
      <c r="C247" s="1" t="str">
        <f t="shared" si="67"/>
        <v>ÇANAKKALE</v>
      </c>
      <c r="D247" s="14">
        <v>8</v>
      </c>
      <c r="E247" s="14">
        <v>69</v>
      </c>
      <c r="F247" s="14">
        <v>136</v>
      </c>
      <c r="G247" s="14">
        <v>213</v>
      </c>
      <c r="H247" s="15">
        <v>17</v>
      </c>
      <c r="I247" s="15">
        <v>79</v>
      </c>
      <c r="J247" s="15">
        <v>152</v>
      </c>
      <c r="K247" s="15">
        <v>248</v>
      </c>
      <c r="L247" s="49">
        <v>7</v>
      </c>
      <c r="M247" s="6">
        <v>35</v>
      </c>
      <c r="N247" s="16">
        <f t="shared" si="84"/>
        <v>35</v>
      </c>
      <c r="O247" s="17">
        <f t="shared" si="85"/>
        <v>0.16431924882629109</v>
      </c>
      <c r="P247" s="10">
        <v>218</v>
      </c>
      <c r="Q247" s="10">
        <v>279</v>
      </c>
      <c r="R247" s="10">
        <v>213</v>
      </c>
      <c r="S247" s="10">
        <v>281</v>
      </c>
      <c r="T247" s="10">
        <v>492</v>
      </c>
      <c r="U247" s="10">
        <v>710</v>
      </c>
      <c r="V247" s="18">
        <f t="shared" si="68"/>
        <v>7.7981651376146793E-2</v>
      </c>
      <c r="W247" s="18">
        <f t="shared" si="69"/>
        <v>0.28315412186379929</v>
      </c>
      <c r="X247" s="18">
        <f t="shared" si="70"/>
        <v>0.5821596244131455</v>
      </c>
      <c r="Y247" s="18">
        <f t="shared" si="71"/>
        <v>0.41260162601626016</v>
      </c>
      <c r="Z247" s="18">
        <f t="shared" si="72"/>
        <v>0.30985915492957744</v>
      </c>
      <c r="AA247" s="47">
        <f t="shared" si="73"/>
        <v>289</v>
      </c>
      <c r="AB247" s="6">
        <f t="shared" si="74"/>
        <v>89</v>
      </c>
      <c r="AC247" s="40">
        <v>248</v>
      </c>
      <c r="AD247" s="40">
        <f t="shared" si="75"/>
        <v>0</v>
      </c>
      <c r="AE247" s="41">
        <f t="shared" si="76"/>
        <v>1</v>
      </c>
      <c r="AF247" s="4">
        <v>11</v>
      </c>
      <c r="AG247" s="4">
        <v>14</v>
      </c>
      <c r="AH247" s="87">
        <f t="shared" si="77"/>
        <v>0.27272727272727271</v>
      </c>
      <c r="AI247" s="43">
        <f t="shared" si="78"/>
        <v>0.42857142857142855</v>
      </c>
      <c r="AJ247" s="53">
        <f t="shared" si="79"/>
        <v>141.39999999999998</v>
      </c>
      <c r="AK247" s="53">
        <f t="shared" si="80"/>
        <v>7</v>
      </c>
      <c r="AL247" s="53">
        <f t="shared" si="81"/>
        <v>1</v>
      </c>
      <c r="AM247" s="88">
        <f t="shared" si="82"/>
        <v>560</v>
      </c>
      <c r="AN247" s="88">
        <f t="shared" si="83"/>
        <v>1200</v>
      </c>
    </row>
    <row r="248" spans="1:40" ht="24" hidden="1" x14ac:dyDescent="0.25">
      <c r="A248" s="11" t="s">
        <v>227</v>
      </c>
      <c r="B248" s="13" t="s">
        <v>1055</v>
      </c>
      <c r="C248" s="1" t="str">
        <f t="shared" si="67"/>
        <v>ÇANAKKALE</v>
      </c>
      <c r="D248" s="14">
        <v>234</v>
      </c>
      <c r="E248" s="14">
        <v>756</v>
      </c>
      <c r="F248" s="14">
        <v>1164</v>
      </c>
      <c r="G248" s="14">
        <v>2154</v>
      </c>
      <c r="H248" s="15">
        <v>356</v>
      </c>
      <c r="I248" s="15">
        <v>733</v>
      </c>
      <c r="J248" s="15">
        <v>1409</v>
      </c>
      <c r="K248" s="15">
        <v>2498</v>
      </c>
      <c r="L248" s="49">
        <v>23</v>
      </c>
      <c r="M248" s="6">
        <v>460</v>
      </c>
      <c r="N248" s="16">
        <f t="shared" si="84"/>
        <v>344</v>
      </c>
      <c r="O248" s="17">
        <f t="shared" si="85"/>
        <v>0.15970287836583102</v>
      </c>
      <c r="P248" s="10">
        <v>1290</v>
      </c>
      <c r="Q248" s="10">
        <v>1537</v>
      </c>
      <c r="R248" s="10">
        <v>1239</v>
      </c>
      <c r="S248" s="10">
        <v>1638</v>
      </c>
      <c r="T248" s="10">
        <v>2776</v>
      </c>
      <c r="U248" s="10">
        <v>4066</v>
      </c>
      <c r="V248" s="18">
        <f t="shared" si="68"/>
        <v>0.27596899224806204</v>
      </c>
      <c r="W248" s="18">
        <f t="shared" si="69"/>
        <v>0.47690305790500975</v>
      </c>
      <c r="X248" s="18">
        <f t="shared" si="70"/>
        <v>0.78450363196125905</v>
      </c>
      <c r="Y248" s="18">
        <f t="shared" si="71"/>
        <v>0.61419308357348701</v>
      </c>
      <c r="Z248" s="18">
        <f t="shared" si="72"/>
        <v>0.50688637481554355</v>
      </c>
      <c r="AA248" s="47">
        <f t="shared" si="73"/>
        <v>1071</v>
      </c>
      <c r="AB248" s="6">
        <f t="shared" si="74"/>
        <v>267</v>
      </c>
      <c r="AC248" s="40">
        <v>1789</v>
      </c>
      <c r="AD248" s="40">
        <f t="shared" si="75"/>
        <v>709</v>
      </c>
      <c r="AE248" s="41">
        <f t="shared" si="76"/>
        <v>0.71617293835068052</v>
      </c>
      <c r="AF248" s="4">
        <v>48</v>
      </c>
      <c r="AG248" s="4">
        <v>91</v>
      </c>
      <c r="AH248" s="87">
        <f t="shared" si="77"/>
        <v>0.89583333333333337</v>
      </c>
      <c r="AI248" s="43">
        <f t="shared" si="78"/>
        <v>0.94505494505494503</v>
      </c>
      <c r="AJ248" s="53">
        <f t="shared" si="79"/>
        <v>238.19999999999982</v>
      </c>
      <c r="AK248" s="53">
        <f t="shared" si="80"/>
        <v>11</v>
      </c>
      <c r="AL248" s="53">
        <f t="shared" si="81"/>
        <v>2</v>
      </c>
      <c r="AM248" s="88">
        <f t="shared" si="82"/>
        <v>880</v>
      </c>
      <c r="AN248" s="88">
        <f t="shared" si="83"/>
        <v>2400</v>
      </c>
    </row>
    <row r="249" spans="1:40" ht="24" hidden="1" x14ac:dyDescent="0.25">
      <c r="A249" s="11" t="s">
        <v>227</v>
      </c>
      <c r="B249" s="13" t="s">
        <v>1103</v>
      </c>
      <c r="C249" s="1" t="str">
        <f t="shared" si="67"/>
        <v>ÇANAKKALE</v>
      </c>
      <c r="D249" s="14">
        <v>14</v>
      </c>
      <c r="E249" s="14">
        <v>105</v>
      </c>
      <c r="F249" s="14">
        <v>162</v>
      </c>
      <c r="G249" s="14">
        <v>281</v>
      </c>
      <c r="H249" s="15">
        <v>25</v>
      </c>
      <c r="I249" s="15">
        <v>101</v>
      </c>
      <c r="J249" s="15">
        <v>180</v>
      </c>
      <c r="K249" s="15">
        <v>306</v>
      </c>
      <c r="L249" s="49">
        <v>13</v>
      </c>
      <c r="M249" s="6">
        <v>51</v>
      </c>
      <c r="N249" s="16">
        <f t="shared" si="84"/>
        <v>25</v>
      </c>
      <c r="O249" s="17">
        <f t="shared" si="85"/>
        <v>8.8967971530249115E-2</v>
      </c>
      <c r="P249" s="10">
        <v>220</v>
      </c>
      <c r="Q249" s="10">
        <v>299</v>
      </c>
      <c r="R249" s="10">
        <v>244</v>
      </c>
      <c r="S249" s="10">
        <v>325</v>
      </c>
      <c r="T249" s="10">
        <v>543</v>
      </c>
      <c r="U249" s="10">
        <v>763</v>
      </c>
      <c r="V249" s="18">
        <f t="shared" si="68"/>
        <v>0.11363636363636363</v>
      </c>
      <c r="W249" s="18">
        <f t="shared" si="69"/>
        <v>0.33779264214046822</v>
      </c>
      <c r="X249" s="18">
        <f t="shared" si="70"/>
        <v>0.58196721311475408</v>
      </c>
      <c r="Y249" s="18">
        <f t="shared" si="71"/>
        <v>0.44751381215469616</v>
      </c>
      <c r="Z249" s="18">
        <f t="shared" si="72"/>
        <v>0.35124508519003933</v>
      </c>
      <c r="AA249" s="47">
        <f t="shared" si="73"/>
        <v>300</v>
      </c>
      <c r="AB249" s="6">
        <f t="shared" si="74"/>
        <v>102</v>
      </c>
      <c r="AC249" s="40">
        <v>306</v>
      </c>
      <c r="AD249" s="40">
        <f t="shared" si="75"/>
        <v>0</v>
      </c>
      <c r="AE249" s="41">
        <f t="shared" si="76"/>
        <v>1</v>
      </c>
      <c r="AF249" s="4">
        <v>23</v>
      </c>
      <c r="AG249" s="4">
        <v>21</v>
      </c>
      <c r="AH249" s="87">
        <f t="shared" si="77"/>
        <v>0</v>
      </c>
      <c r="AI249" s="43">
        <f t="shared" si="78"/>
        <v>0</v>
      </c>
      <c r="AJ249" s="53">
        <f t="shared" si="79"/>
        <v>137.09999999999997</v>
      </c>
      <c r="AK249" s="53">
        <f t="shared" si="80"/>
        <v>6</v>
      </c>
      <c r="AL249" s="53">
        <f t="shared" si="81"/>
        <v>1</v>
      </c>
      <c r="AM249" s="88">
        <f t="shared" si="82"/>
        <v>480</v>
      </c>
      <c r="AN249" s="88">
        <f t="shared" si="83"/>
        <v>1200</v>
      </c>
    </row>
    <row r="250" spans="1:40" ht="15" hidden="1" x14ac:dyDescent="0.25">
      <c r="A250" s="11" t="s">
        <v>237</v>
      </c>
      <c r="B250" s="13" t="s">
        <v>238</v>
      </c>
      <c r="C250" s="1" t="str">
        <f t="shared" si="67"/>
        <v>ÇANKIRI</v>
      </c>
      <c r="D250" s="14">
        <v>6</v>
      </c>
      <c r="E250" s="14">
        <v>10</v>
      </c>
      <c r="F250" s="14">
        <v>20</v>
      </c>
      <c r="G250" s="14">
        <v>36</v>
      </c>
      <c r="H250" s="15">
        <v>6</v>
      </c>
      <c r="I250" s="15">
        <v>22</v>
      </c>
      <c r="J250" s="15">
        <v>16</v>
      </c>
      <c r="K250" s="15">
        <v>44</v>
      </c>
      <c r="L250" s="49">
        <v>1</v>
      </c>
      <c r="M250" s="6">
        <v>2</v>
      </c>
      <c r="N250" s="16">
        <f t="shared" si="84"/>
        <v>8</v>
      </c>
      <c r="O250" s="17">
        <f t="shared" si="85"/>
        <v>0.22222222222222221</v>
      </c>
      <c r="P250" s="10">
        <v>54</v>
      </c>
      <c r="Q250" s="10">
        <v>64</v>
      </c>
      <c r="R250" s="10">
        <v>40</v>
      </c>
      <c r="S250" s="10">
        <v>57</v>
      </c>
      <c r="T250" s="10">
        <v>104</v>
      </c>
      <c r="U250" s="10">
        <v>158</v>
      </c>
      <c r="V250" s="18">
        <f t="shared" si="68"/>
        <v>0.1111111111111111</v>
      </c>
      <c r="W250" s="18">
        <f t="shared" si="69"/>
        <v>0.34375</v>
      </c>
      <c r="X250" s="18">
        <f t="shared" si="70"/>
        <v>0.375</v>
      </c>
      <c r="Y250" s="18">
        <f t="shared" si="71"/>
        <v>0.35576923076923078</v>
      </c>
      <c r="Z250" s="18">
        <f t="shared" si="72"/>
        <v>0.27215189873417722</v>
      </c>
      <c r="AA250" s="47">
        <f t="shared" si="73"/>
        <v>67</v>
      </c>
      <c r="AB250" s="6">
        <f t="shared" si="74"/>
        <v>25</v>
      </c>
      <c r="AC250" s="40">
        <v>44</v>
      </c>
      <c r="AD250" s="40">
        <f t="shared" si="75"/>
        <v>0</v>
      </c>
      <c r="AE250" s="41">
        <f t="shared" si="76"/>
        <v>1</v>
      </c>
      <c r="AF250" s="4">
        <v>2</v>
      </c>
      <c r="AG250" s="4">
        <v>3</v>
      </c>
      <c r="AH250" s="87">
        <f t="shared" si="77"/>
        <v>0.5</v>
      </c>
      <c r="AI250" s="43">
        <f t="shared" si="78"/>
        <v>0.66666666666666663</v>
      </c>
      <c r="AJ250" s="53">
        <f t="shared" si="79"/>
        <v>35.799999999999997</v>
      </c>
      <c r="AK250" s="53">
        <f t="shared" si="80"/>
        <v>1</v>
      </c>
      <c r="AL250" s="53">
        <f t="shared" si="81"/>
        <v>0</v>
      </c>
      <c r="AM250" s="88">
        <f t="shared" si="82"/>
        <v>80</v>
      </c>
      <c r="AN250" s="88">
        <f t="shared" si="83"/>
        <v>0</v>
      </c>
    </row>
    <row r="251" spans="1:40" ht="15" hidden="1" x14ac:dyDescent="0.25">
      <c r="A251" s="11" t="s">
        <v>237</v>
      </c>
      <c r="B251" s="13" t="s">
        <v>239</v>
      </c>
      <c r="C251" s="1" t="str">
        <f t="shared" si="67"/>
        <v>ÇANKIRI</v>
      </c>
      <c r="D251" s="14">
        <v>0</v>
      </c>
      <c r="E251" s="14">
        <v>6</v>
      </c>
      <c r="F251" s="14">
        <v>6</v>
      </c>
      <c r="G251" s="14">
        <v>12</v>
      </c>
      <c r="H251" s="15">
        <v>0</v>
      </c>
      <c r="I251" s="15">
        <v>3</v>
      </c>
      <c r="J251" s="15">
        <v>7</v>
      </c>
      <c r="K251" s="15">
        <v>10</v>
      </c>
      <c r="L251" s="49">
        <v>1</v>
      </c>
      <c r="M251" s="6">
        <v>1</v>
      </c>
      <c r="N251" s="16">
        <f t="shared" si="84"/>
        <v>-2</v>
      </c>
      <c r="O251" s="17">
        <f t="shared" si="85"/>
        <v>-0.16666666666666666</v>
      </c>
      <c r="P251" s="10">
        <v>11</v>
      </c>
      <c r="Q251" s="10">
        <v>12</v>
      </c>
      <c r="R251" s="10">
        <v>19</v>
      </c>
      <c r="S251" s="10">
        <v>22</v>
      </c>
      <c r="T251" s="10">
        <v>31</v>
      </c>
      <c r="U251" s="10">
        <v>42</v>
      </c>
      <c r="V251" s="18">
        <f t="shared" si="68"/>
        <v>0</v>
      </c>
      <c r="W251" s="18">
        <f t="shared" si="69"/>
        <v>0.25</v>
      </c>
      <c r="X251" s="18">
        <f t="shared" si="70"/>
        <v>0.36842105263157893</v>
      </c>
      <c r="Y251" s="18">
        <f t="shared" si="71"/>
        <v>0.32258064516129031</v>
      </c>
      <c r="Z251" s="18">
        <f t="shared" si="72"/>
        <v>0.23809523809523808</v>
      </c>
      <c r="AA251" s="47">
        <f t="shared" si="73"/>
        <v>21</v>
      </c>
      <c r="AB251" s="6">
        <f t="shared" si="74"/>
        <v>12</v>
      </c>
      <c r="AC251" s="40">
        <v>10</v>
      </c>
      <c r="AD251" s="40">
        <f t="shared" si="75"/>
        <v>0</v>
      </c>
      <c r="AE251" s="41">
        <f t="shared" si="76"/>
        <v>1</v>
      </c>
      <c r="AF251" s="4">
        <v>1</v>
      </c>
      <c r="AG251" s="4">
        <v>1</v>
      </c>
      <c r="AH251" s="87">
        <f t="shared" si="77"/>
        <v>0</v>
      </c>
      <c r="AI251" s="43">
        <f t="shared" si="78"/>
        <v>0</v>
      </c>
      <c r="AJ251" s="53">
        <f t="shared" si="79"/>
        <v>11.7</v>
      </c>
      <c r="AK251" s="53">
        <f t="shared" si="80"/>
        <v>0</v>
      </c>
      <c r="AL251" s="53">
        <f t="shared" si="81"/>
        <v>0</v>
      </c>
      <c r="AM251" s="88">
        <f t="shared" si="82"/>
        <v>0</v>
      </c>
      <c r="AN251" s="88">
        <f t="shared" si="83"/>
        <v>0</v>
      </c>
    </row>
    <row r="252" spans="1:40" ht="15" hidden="1" x14ac:dyDescent="0.25">
      <c r="A252" s="11" t="s">
        <v>237</v>
      </c>
      <c r="B252" s="13" t="s">
        <v>240</v>
      </c>
      <c r="C252" s="1" t="str">
        <f t="shared" si="67"/>
        <v>ÇANKIRI</v>
      </c>
      <c r="D252" s="14">
        <v>10</v>
      </c>
      <c r="E252" s="14">
        <v>60</v>
      </c>
      <c r="F252" s="14">
        <v>100</v>
      </c>
      <c r="G252" s="14">
        <v>170</v>
      </c>
      <c r="H252" s="15">
        <v>14</v>
      </c>
      <c r="I252" s="15">
        <v>61</v>
      </c>
      <c r="J252" s="15">
        <v>102</v>
      </c>
      <c r="K252" s="15">
        <v>177</v>
      </c>
      <c r="L252" s="49">
        <v>1</v>
      </c>
      <c r="M252" s="6">
        <v>18</v>
      </c>
      <c r="N252" s="16">
        <f t="shared" si="84"/>
        <v>7</v>
      </c>
      <c r="O252" s="17">
        <f t="shared" si="85"/>
        <v>4.1176470588235294E-2</v>
      </c>
      <c r="P252" s="10">
        <v>155</v>
      </c>
      <c r="Q252" s="10">
        <v>208</v>
      </c>
      <c r="R252" s="10">
        <v>156</v>
      </c>
      <c r="S252" s="10">
        <v>215</v>
      </c>
      <c r="T252" s="10">
        <v>364</v>
      </c>
      <c r="U252" s="10">
        <v>519</v>
      </c>
      <c r="V252" s="18">
        <f t="shared" si="68"/>
        <v>9.0322580645161285E-2</v>
      </c>
      <c r="W252" s="18">
        <f t="shared" si="69"/>
        <v>0.29326923076923078</v>
      </c>
      <c r="X252" s="18">
        <f t="shared" si="70"/>
        <v>0.54487179487179482</v>
      </c>
      <c r="Y252" s="18">
        <f t="shared" si="71"/>
        <v>0.40109890109890112</v>
      </c>
      <c r="Z252" s="18">
        <f t="shared" si="72"/>
        <v>0.30828516377649323</v>
      </c>
      <c r="AA252" s="47">
        <f t="shared" si="73"/>
        <v>218</v>
      </c>
      <c r="AB252" s="6">
        <f t="shared" si="74"/>
        <v>71</v>
      </c>
      <c r="AC252" s="40">
        <v>177</v>
      </c>
      <c r="AD252" s="40">
        <f t="shared" si="75"/>
        <v>0</v>
      </c>
      <c r="AE252" s="41">
        <f t="shared" si="76"/>
        <v>1</v>
      </c>
      <c r="AF252" s="4">
        <v>8</v>
      </c>
      <c r="AG252" s="4">
        <v>9</v>
      </c>
      <c r="AH252" s="87">
        <f t="shared" si="77"/>
        <v>0.125</v>
      </c>
      <c r="AI252" s="43">
        <f t="shared" si="78"/>
        <v>0.22222222222222221</v>
      </c>
      <c r="AJ252" s="53">
        <f t="shared" si="79"/>
        <v>108.79999999999998</v>
      </c>
      <c r="AK252" s="53">
        <f t="shared" si="80"/>
        <v>5</v>
      </c>
      <c r="AL252" s="53">
        <f t="shared" si="81"/>
        <v>1</v>
      </c>
      <c r="AM252" s="88">
        <f t="shared" si="82"/>
        <v>400</v>
      </c>
      <c r="AN252" s="88">
        <f t="shared" si="83"/>
        <v>1200</v>
      </c>
    </row>
    <row r="253" spans="1:40" ht="15" hidden="1" x14ac:dyDescent="0.25">
      <c r="A253" s="11" t="s">
        <v>237</v>
      </c>
      <c r="B253" s="13" t="s">
        <v>241</v>
      </c>
      <c r="C253" s="1" t="str">
        <f t="shared" si="67"/>
        <v>ÇANKIRI</v>
      </c>
      <c r="D253" s="14">
        <v>10</v>
      </c>
      <c r="E253" s="14">
        <v>16</v>
      </c>
      <c r="F253" s="14">
        <v>23</v>
      </c>
      <c r="G253" s="14">
        <v>49</v>
      </c>
      <c r="H253" s="15">
        <v>10</v>
      </c>
      <c r="I253" s="15">
        <v>14</v>
      </c>
      <c r="J253" s="15">
        <v>17</v>
      </c>
      <c r="K253" s="15">
        <v>41</v>
      </c>
      <c r="L253" s="49">
        <v>1</v>
      </c>
      <c r="M253" s="6">
        <v>3</v>
      </c>
      <c r="N253" s="16">
        <f t="shared" si="84"/>
        <v>-8</v>
      </c>
      <c r="O253" s="17">
        <f t="shared" si="85"/>
        <v>-0.16326530612244897</v>
      </c>
      <c r="P253" s="10">
        <v>37</v>
      </c>
      <c r="Q253" s="10">
        <v>50</v>
      </c>
      <c r="R253" s="10">
        <v>29</v>
      </c>
      <c r="S253" s="10">
        <v>43</v>
      </c>
      <c r="T253" s="10">
        <v>79</v>
      </c>
      <c r="U253" s="10">
        <v>116</v>
      </c>
      <c r="V253" s="18">
        <f t="shared" si="68"/>
        <v>0.27027027027027029</v>
      </c>
      <c r="W253" s="18">
        <f t="shared" si="69"/>
        <v>0.28000000000000003</v>
      </c>
      <c r="X253" s="18">
        <f t="shared" si="70"/>
        <v>0.51724137931034486</v>
      </c>
      <c r="Y253" s="18">
        <f t="shared" si="71"/>
        <v>0.36708860759493672</v>
      </c>
      <c r="Z253" s="18">
        <f t="shared" si="72"/>
        <v>0.33620689655172414</v>
      </c>
      <c r="AA253" s="47">
        <f t="shared" si="73"/>
        <v>50</v>
      </c>
      <c r="AB253" s="6">
        <f t="shared" si="74"/>
        <v>14</v>
      </c>
      <c r="AC253" s="40">
        <v>41</v>
      </c>
      <c r="AD253" s="40">
        <f t="shared" si="75"/>
        <v>0</v>
      </c>
      <c r="AE253" s="41">
        <f t="shared" si="76"/>
        <v>1</v>
      </c>
      <c r="AF253" s="4">
        <v>3</v>
      </c>
      <c r="AG253" s="4">
        <v>2</v>
      </c>
      <c r="AH253" s="87">
        <f t="shared" si="77"/>
        <v>0</v>
      </c>
      <c r="AI253" s="43">
        <f t="shared" si="78"/>
        <v>0</v>
      </c>
      <c r="AJ253" s="53">
        <f t="shared" si="79"/>
        <v>26.299999999999997</v>
      </c>
      <c r="AK253" s="53">
        <f t="shared" si="80"/>
        <v>1</v>
      </c>
      <c r="AL253" s="53">
        <f t="shared" si="81"/>
        <v>0</v>
      </c>
      <c r="AM253" s="88">
        <f t="shared" si="82"/>
        <v>80</v>
      </c>
      <c r="AN253" s="88">
        <f t="shared" si="83"/>
        <v>0</v>
      </c>
    </row>
    <row r="254" spans="1:40" ht="15" hidden="1" x14ac:dyDescent="0.25">
      <c r="A254" s="11" t="s">
        <v>237</v>
      </c>
      <c r="B254" s="13" t="s">
        <v>242</v>
      </c>
      <c r="C254" s="1" t="str">
        <f t="shared" si="67"/>
        <v>ÇANKIRI</v>
      </c>
      <c r="D254" s="14">
        <v>11</v>
      </c>
      <c r="E254" s="14">
        <v>48</v>
      </c>
      <c r="F254" s="14">
        <v>71</v>
      </c>
      <c r="G254" s="14">
        <v>130</v>
      </c>
      <c r="H254" s="15">
        <v>19</v>
      </c>
      <c r="I254" s="15">
        <v>32</v>
      </c>
      <c r="J254" s="15">
        <v>63</v>
      </c>
      <c r="K254" s="15">
        <v>114</v>
      </c>
      <c r="L254" s="49">
        <v>10</v>
      </c>
      <c r="M254" s="6">
        <v>5</v>
      </c>
      <c r="N254" s="16">
        <f t="shared" si="84"/>
        <v>-16</v>
      </c>
      <c r="O254" s="17">
        <f t="shared" si="85"/>
        <v>-0.12307692307692308</v>
      </c>
      <c r="P254" s="10">
        <v>116</v>
      </c>
      <c r="Q254" s="10">
        <v>129</v>
      </c>
      <c r="R254" s="10">
        <v>102</v>
      </c>
      <c r="S254" s="10">
        <v>136</v>
      </c>
      <c r="T254" s="10">
        <v>231</v>
      </c>
      <c r="U254" s="10">
        <v>347</v>
      </c>
      <c r="V254" s="18">
        <f t="shared" si="68"/>
        <v>0.16379310344827586</v>
      </c>
      <c r="W254" s="18">
        <f t="shared" si="69"/>
        <v>0.24806201550387597</v>
      </c>
      <c r="X254" s="18">
        <f t="shared" si="70"/>
        <v>0.66666666666666663</v>
      </c>
      <c r="Y254" s="18">
        <f t="shared" si="71"/>
        <v>0.4329004329004329</v>
      </c>
      <c r="Z254" s="18">
        <f t="shared" si="72"/>
        <v>0.34293948126801155</v>
      </c>
      <c r="AA254" s="47">
        <f t="shared" si="73"/>
        <v>131</v>
      </c>
      <c r="AB254" s="6">
        <f t="shared" si="74"/>
        <v>34</v>
      </c>
      <c r="AC254" s="40">
        <v>114</v>
      </c>
      <c r="AD254" s="40">
        <f t="shared" si="75"/>
        <v>0</v>
      </c>
      <c r="AE254" s="41">
        <f t="shared" si="76"/>
        <v>1</v>
      </c>
      <c r="AF254" s="4">
        <v>7</v>
      </c>
      <c r="AG254" s="4">
        <v>7</v>
      </c>
      <c r="AH254" s="87">
        <f t="shared" si="77"/>
        <v>0</v>
      </c>
      <c r="AI254" s="43">
        <f t="shared" si="78"/>
        <v>0</v>
      </c>
      <c r="AJ254" s="53">
        <f t="shared" si="79"/>
        <v>61.699999999999989</v>
      </c>
      <c r="AK254" s="53">
        <f t="shared" si="80"/>
        <v>3</v>
      </c>
      <c r="AL254" s="53">
        <f t="shared" si="81"/>
        <v>0</v>
      </c>
      <c r="AM254" s="88">
        <f t="shared" si="82"/>
        <v>240</v>
      </c>
      <c r="AN254" s="88">
        <f t="shared" si="83"/>
        <v>0</v>
      </c>
    </row>
    <row r="255" spans="1:40" ht="15" hidden="1" x14ac:dyDescent="0.25">
      <c r="A255" s="11" t="s">
        <v>237</v>
      </c>
      <c r="B255" s="13" t="s">
        <v>243</v>
      </c>
      <c r="C255" s="1" t="str">
        <f t="shared" si="67"/>
        <v>ÇANKIRI</v>
      </c>
      <c r="D255" s="14">
        <v>19</v>
      </c>
      <c r="E255" s="14">
        <v>58</v>
      </c>
      <c r="F255" s="14">
        <v>58</v>
      </c>
      <c r="G255" s="14">
        <v>135</v>
      </c>
      <c r="H255" s="15">
        <v>14</v>
      </c>
      <c r="I255" s="15">
        <v>24</v>
      </c>
      <c r="J255" s="15">
        <v>29</v>
      </c>
      <c r="K255" s="15">
        <v>67</v>
      </c>
      <c r="L255" s="49">
        <v>9</v>
      </c>
      <c r="M255" s="6">
        <v>1</v>
      </c>
      <c r="N255" s="16">
        <f t="shared" si="84"/>
        <v>-68</v>
      </c>
      <c r="O255" s="17">
        <f t="shared" si="85"/>
        <v>-0.50370370370370365</v>
      </c>
      <c r="P255" s="10">
        <v>70</v>
      </c>
      <c r="Q255" s="10">
        <v>78</v>
      </c>
      <c r="R255" s="10">
        <v>64</v>
      </c>
      <c r="S255" s="10">
        <v>83</v>
      </c>
      <c r="T255" s="10">
        <v>142</v>
      </c>
      <c r="U255" s="10">
        <v>212</v>
      </c>
      <c r="V255" s="18">
        <f t="shared" si="68"/>
        <v>0.2</v>
      </c>
      <c r="W255" s="18">
        <f t="shared" si="69"/>
        <v>0.30769230769230771</v>
      </c>
      <c r="X255" s="18">
        <f t="shared" si="70"/>
        <v>0.578125</v>
      </c>
      <c r="Y255" s="18">
        <f t="shared" si="71"/>
        <v>0.42957746478873238</v>
      </c>
      <c r="Z255" s="18">
        <f t="shared" si="72"/>
        <v>0.35377358490566035</v>
      </c>
      <c r="AA255" s="47">
        <f t="shared" si="73"/>
        <v>81</v>
      </c>
      <c r="AB255" s="6">
        <f t="shared" si="74"/>
        <v>27</v>
      </c>
      <c r="AC255" s="40">
        <v>67</v>
      </c>
      <c r="AD255" s="40">
        <f t="shared" si="75"/>
        <v>0</v>
      </c>
      <c r="AE255" s="41">
        <f t="shared" si="76"/>
        <v>1</v>
      </c>
      <c r="AF255" s="4">
        <v>5</v>
      </c>
      <c r="AG255" s="4">
        <v>5</v>
      </c>
      <c r="AH255" s="87">
        <f t="shared" si="77"/>
        <v>0</v>
      </c>
      <c r="AI255" s="43">
        <f t="shared" si="78"/>
        <v>0</v>
      </c>
      <c r="AJ255" s="53">
        <f t="shared" si="79"/>
        <v>38.399999999999991</v>
      </c>
      <c r="AK255" s="53">
        <f t="shared" si="80"/>
        <v>1</v>
      </c>
      <c r="AL255" s="53">
        <f t="shared" si="81"/>
        <v>0</v>
      </c>
      <c r="AM255" s="88">
        <f t="shared" si="82"/>
        <v>80</v>
      </c>
      <c r="AN255" s="88">
        <f t="shared" si="83"/>
        <v>0</v>
      </c>
    </row>
    <row r="256" spans="1:40" ht="12.75" hidden="1" customHeight="1" x14ac:dyDescent="0.2">
      <c r="A256" s="11" t="s">
        <v>237</v>
      </c>
      <c r="B256" s="13" t="s">
        <v>244</v>
      </c>
      <c r="C256" s="1" t="str">
        <f t="shared" si="67"/>
        <v>ÇANKIRI</v>
      </c>
      <c r="D256" s="14">
        <v>12</v>
      </c>
      <c r="E256" s="14">
        <v>13</v>
      </c>
      <c r="F256" s="14">
        <v>18</v>
      </c>
      <c r="G256" s="14">
        <v>43</v>
      </c>
      <c r="H256" s="15">
        <v>17</v>
      </c>
      <c r="I256" s="15">
        <v>21</v>
      </c>
      <c r="J256" s="15">
        <v>25</v>
      </c>
      <c r="K256" s="15">
        <v>63</v>
      </c>
      <c r="L256" s="50"/>
      <c r="M256" s="6">
        <v>7</v>
      </c>
      <c r="N256" s="16">
        <f t="shared" si="84"/>
        <v>20</v>
      </c>
      <c r="O256" s="17">
        <f t="shared" si="85"/>
        <v>0.46511627906976744</v>
      </c>
      <c r="P256" s="10">
        <v>37</v>
      </c>
      <c r="Q256" s="10">
        <v>47</v>
      </c>
      <c r="R256" s="10">
        <v>23</v>
      </c>
      <c r="S256" s="10">
        <v>38</v>
      </c>
      <c r="T256" s="10">
        <v>70</v>
      </c>
      <c r="U256" s="10">
        <v>107</v>
      </c>
      <c r="V256" s="18">
        <f t="shared" si="68"/>
        <v>0.45945945945945948</v>
      </c>
      <c r="W256" s="18">
        <f t="shared" si="69"/>
        <v>0.44680851063829785</v>
      </c>
      <c r="X256" s="18">
        <f t="shared" si="70"/>
        <v>0.78260869565217395</v>
      </c>
      <c r="Y256" s="18">
        <f t="shared" si="71"/>
        <v>0.55714285714285716</v>
      </c>
      <c r="Z256" s="18">
        <f t="shared" si="72"/>
        <v>0.52336448598130836</v>
      </c>
      <c r="AA256" s="47">
        <f t="shared" si="73"/>
        <v>31</v>
      </c>
      <c r="AB256" s="6">
        <f t="shared" si="74"/>
        <v>5</v>
      </c>
      <c r="AC256" s="40">
        <v>63</v>
      </c>
      <c r="AD256" s="40">
        <f t="shared" si="75"/>
        <v>0</v>
      </c>
      <c r="AE256" s="41">
        <f t="shared" si="76"/>
        <v>1</v>
      </c>
      <c r="AF256" s="4">
        <v>3</v>
      </c>
      <c r="AG256" s="4">
        <v>3</v>
      </c>
      <c r="AH256" s="87">
        <f t="shared" si="77"/>
        <v>0</v>
      </c>
      <c r="AI256" s="43">
        <f t="shared" si="78"/>
        <v>0</v>
      </c>
      <c r="AJ256" s="53">
        <f t="shared" si="79"/>
        <v>10</v>
      </c>
      <c r="AK256" s="53">
        <f t="shared" si="80"/>
        <v>0</v>
      </c>
      <c r="AL256" s="53">
        <f t="shared" si="81"/>
        <v>0</v>
      </c>
      <c r="AM256" s="88">
        <f t="shared" si="82"/>
        <v>0</v>
      </c>
      <c r="AN256" s="88">
        <f t="shared" si="83"/>
        <v>0</v>
      </c>
    </row>
    <row r="257" spans="1:40" ht="15" hidden="1" customHeight="1" x14ac:dyDescent="0.25">
      <c r="A257" s="11" t="s">
        <v>237</v>
      </c>
      <c r="B257" s="13" t="s">
        <v>245</v>
      </c>
      <c r="C257" s="1" t="str">
        <f t="shared" si="67"/>
        <v>ÇANKIRI</v>
      </c>
      <c r="D257" s="14">
        <v>5</v>
      </c>
      <c r="E257" s="14">
        <v>42</v>
      </c>
      <c r="F257" s="14">
        <v>38</v>
      </c>
      <c r="G257" s="14">
        <v>85</v>
      </c>
      <c r="H257" s="15">
        <v>7</v>
      </c>
      <c r="I257" s="15">
        <v>26</v>
      </c>
      <c r="J257" s="15">
        <v>40</v>
      </c>
      <c r="K257" s="15">
        <v>73</v>
      </c>
      <c r="L257" s="49">
        <v>7</v>
      </c>
      <c r="M257" s="6">
        <v>8</v>
      </c>
      <c r="N257" s="16">
        <f t="shared" si="84"/>
        <v>-12</v>
      </c>
      <c r="O257" s="17">
        <f t="shared" si="85"/>
        <v>-0.14117647058823529</v>
      </c>
      <c r="P257" s="10">
        <v>51</v>
      </c>
      <c r="Q257" s="10">
        <v>72</v>
      </c>
      <c r="R257" s="10">
        <v>61</v>
      </c>
      <c r="S257" s="10">
        <v>72</v>
      </c>
      <c r="T257" s="10">
        <v>133</v>
      </c>
      <c r="U257" s="10">
        <v>184</v>
      </c>
      <c r="V257" s="18">
        <f t="shared" si="68"/>
        <v>0.13725490196078433</v>
      </c>
      <c r="W257" s="18">
        <f t="shared" si="69"/>
        <v>0.3611111111111111</v>
      </c>
      <c r="X257" s="18">
        <f t="shared" si="70"/>
        <v>0.63934426229508201</v>
      </c>
      <c r="Y257" s="18">
        <f t="shared" si="71"/>
        <v>0.48872180451127817</v>
      </c>
      <c r="Z257" s="18">
        <f t="shared" si="72"/>
        <v>0.39130434782608697</v>
      </c>
      <c r="AA257" s="47">
        <f t="shared" si="73"/>
        <v>68</v>
      </c>
      <c r="AB257" s="6">
        <f t="shared" si="74"/>
        <v>22</v>
      </c>
      <c r="AC257" s="40">
        <v>73</v>
      </c>
      <c r="AD257" s="40">
        <f t="shared" si="75"/>
        <v>0</v>
      </c>
      <c r="AE257" s="41">
        <f t="shared" si="76"/>
        <v>1</v>
      </c>
      <c r="AF257" s="4">
        <v>8</v>
      </c>
      <c r="AG257" s="4">
        <v>5</v>
      </c>
      <c r="AH257" s="87">
        <f t="shared" si="77"/>
        <v>0</v>
      </c>
      <c r="AI257" s="43">
        <f t="shared" si="78"/>
        <v>0</v>
      </c>
      <c r="AJ257" s="53">
        <f t="shared" si="79"/>
        <v>28.099999999999994</v>
      </c>
      <c r="AK257" s="53">
        <f t="shared" si="80"/>
        <v>1</v>
      </c>
      <c r="AL257" s="53">
        <f t="shared" si="81"/>
        <v>0</v>
      </c>
      <c r="AM257" s="88">
        <f t="shared" si="82"/>
        <v>80</v>
      </c>
      <c r="AN257" s="88">
        <f t="shared" si="83"/>
        <v>0</v>
      </c>
    </row>
    <row r="258" spans="1:40" ht="15" hidden="1" x14ac:dyDescent="0.25">
      <c r="A258" s="11" t="s">
        <v>237</v>
      </c>
      <c r="B258" s="13" t="s">
        <v>1056</v>
      </c>
      <c r="C258" s="1" t="str">
        <f t="shared" si="67"/>
        <v>ÇANKIRI</v>
      </c>
      <c r="D258" s="14">
        <v>251</v>
      </c>
      <c r="E258" s="14">
        <v>608</v>
      </c>
      <c r="F258" s="14">
        <v>794</v>
      </c>
      <c r="G258" s="14">
        <v>1653</v>
      </c>
      <c r="H258" s="15">
        <v>206</v>
      </c>
      <c r="I258" s="15">
        <v>544</v>
      </c>
      <c r="J258" s="15">
        <v>872</v>
      </c>
      <c r="K258" s="15">
        <v>1622</v>
      </c>
      <c r="L258" s="49">
        <v>22</v>
      </c>
      <c r="M258" s="6">
        <v>241</v>
      </c>
      <c r="N258" s="16">
        <f t="shared" si="84"/>
        <v>-31</v>
      </c>
      <c r="O258" s="17">
        <f t="shared" si="85"/>
        <v>-1.8753781004234724E-2</v>
      </c>
      <c r="P258" s="10">
        <v>904</v>
      </c>
      <c r="Q258" s="10">
        <v>1252</v>
      </c>
      <c r="R258" s="10">
        <v>866</v>
      </c>
      <c r="S258" s="10">
        <v>1166</v>
      </c>
      <c r="T258" s="10">
        <v>2118</v>
      </c>
      <c r="U258" s="10">
        <v>3022</v>
      </c>
      <c r="V258" s="18">
        <f t="shared" si="68"/>
        <v>0.22787610619469026</v>
      </c>
      <c r="W258" s="18">
        <f t="shared" si="69"/>
        <v>0.43450479233226835</v>
      </c>
      <c r="X258" s="18">
        <f t="shared" si="70"/>
        <v>0.75404157043879905</v>
      </c>
      <c r="Y258" s="18">
        <f t="shared" si="71"/>
        <v>0.56515580736543913</v>
      </c>
      <c r="Z258" s="18">
        <f t="shared" si="72"/>
        <v>0.46426207809397751</v>
      </c>
      <c r="AA258" s="47">
        <f t="shared" si="73"/>
        <v>921</v>
      </c>
      <c r="AB258" s="6">
        <f t="shared" si="74"/>
        <v>213</v>
      </c>
      <c r="AC258" s="40">
        <v>1546</v>
      </c>
      <c r="AD258" s="40">
        <f t="shared" si="75"/>
        <v>76</v>
      </c>
      <c r="AE258" s="41">
        <f t="shared" si="76"/>
        <v>0.95314426633785454</v>
      </c>
      <c r="AF258" s="4">
        <v>66</v>
      </c>
      <c r="AG258" s="4">
        <v>82</v>
      </c>
      <c r="AH258" s="87">
        <f t="shared" si="77"/>
        <v>0.24242424242424243</v>
      </c>
      <c r="AI258" s="43">
        <f t="shared" si="78"/>
        <v>0.3902439024390244</v>
      </c>
      <c r="AJ258" s="53">
        <f t="shared" si="79"/>
        <v>285.59999999999991</v>
      </c>
      <c r="AK258" s="53">
        <f t="shared" si="80"/>
        <v>14</v>
      </c>
      <c r="AL258" s="53">
        <f t="shared" si="81"/>
        <v>2</v>
      </c>
      <c r="AM258" s="88">
        <f t="shared" si="82"/>
        <v>1120</v>
      </c>
      <c r="AN258" s="88">
        <f t="shared" si="83"/>
        <v>2400</v>
      </c>
    </row>
    <row r="259" spans="1:40" ht="15" hidden="1" x14ac:dyDescent="0.25">
      <c r="A259" s="11" t="s">
        <v>237</v>
      </c>
      <c r="B259" s="13" t="s">
        <v>246</v>
      </c>
      <c r="C259" s="1" t="str">
        <f t="shared" si="67"/>
        <v>ÇANKIRI</v>
      </c>
      <c r="D259" s="14">
        <v>2</v>
      </c>
      <c r="E259" s="14">
        <v>43</v>
      </c>
      <c r="F259" s="14">
        <v>37</v>
      </c>
      <c r="G259" s="14">
        <v>82</v>
      </c>
      <c r="H259" s="15">
        <v>13</v>
      </c>
      <c r="I259" s="15">
        <v>26</v>
      </c>
      <c r="J259" s="15">
        <v>45</v>
      </c>
      <c r="K259" s="15">
        <v>84</v>
      </c>
      <c r="L259" s="49">
        <v>4</v>
      </c>
      <c r="M259" s="6">
        <v>5</v>
      </c>
      <c r="N259" s="16">
        <f t="shared" si="84"/>
        <v>2</v>
      </c>
      <c r="O259" s="17">
        <f t="shared" si="85"/>
        <v>2.4390243902439025E-2</v>
      </c>
      <c r="P259" s="10">
        <v>110</v>
      </c>
      <c r="Q259" s="10">
        <v>118</v>
      </c>
      <c r="R259" s="10">
        <v>81</v>
      </c>
      <c r="S259" s="10">
        <v>119</v>
      </c>
      <c r="T259" s="10">
        <v>199</v>
      </c>
      <c r="U259" s="10">
        <v>309</v>
      </c>
      <c r="V259" s="18">
        <f t="shared" si="68"/>
        <v>0.11818181818181818</v>
      </c>
      <c r="W259" s="18">
        <f t="shared" si="69"/>
        <v>0.22033898305084745</v>
      </c>
      <c r="X259" s="18">
        <f t="shared" si="70"/>
        <v>0.54320987654320985</v>
      </c>
      <c r="Y259" s="18">
        <f t="shared" si="71"/>
        <v>0.35175879396984927</v>
      </c>
      <c r="Z259" s="18">
        <f t="shared" si="72"/>
        <v>0.26860841423948217</v>
      </c>
      <c r="AA259" s="47">
        <f t="shared" si="73"/>
        <v>129</v>
      </c>
      <c r="AB259" s="6">
        <f t="shared" si="74"/>
        <v>37</v>
      </c>
      <c r="AC259" s="40">
        <v>84</v>
      </c>
      <c r="AD259" s="40">
        <f t="shared" si="75"/>
        <v>0</v>
      </c>
      <c r="AE259" s="41">
        <f t="shared" si="76"/>
        <v>1</v>
      </c>
      <c r="AF259" s="4">
        <v>10</v>
      </c>
      <c r="AG259" s="4">
        <v>7</v>
      </c>
      <c r="AH259" s="87">
        <f t="shared" si="77"/>
        <v>0</v>
      </c>
      <c r="AI259" s="43">
        <f t="shared" si="78"/>
        <v>0</v>
      </c>
      <c r="AJ259" s="53">
        <f t="shared" si="79"/>
        <v>69.299999999999983</v>
      </c>
      <c r="AK259" s="53">
        <f t="shared" si="80"/>
        <v>3</v>
      </c>
      <c r="AL259" s="53">
        <f t="shared" si="81"/>
        <v>0</v>
      </c>
      <c r="AM259" s="88">
        <f t="shared" si="82"/>
        <v>240</v>
      </c>
      <c r="AN259" s="88">
        <f t="shared" si="83"/>
        <v>0</v>
      </c>
    </row>
    <row r="260" spans="1:40" ht="15" hidden="1" x14ac:dyDescent="0.25">
      <c r="A260" s="11" t="s">
        <v>237</v>
      </c>
      <c r="B260" s="13" t="s">
        <v>247</v>
      </c>
      <c r="C260" s="1" t="str">
        <f t="shared" si="67"/>
        <v>ÇANKIRI</v>
      </c>
      <c r="D260" s="14">
        <v>14</v>
      </c>
      <c r="E260" s="14">
        <v>47</v>
      </c>
      <c r="F260" s="14">
        <v>72</v>
      </c>
      <c r="G260" s="14">
        <v>133</v>
      </c>
      <c r="H260" s="15">
        <v>23</v>
      </c>
      <c r="I260" s="15">
        <v>51</v>
      </c>
      <c r="J260" s="15">
        <v>86</v>
      </c>
      <c r="K260" s="15">
        <v>160</v>
      </c>
      <c r="L260" s="49">
        <v>2</v>
      </c>
      <c r="M260" s="6">
        <v>23</v>
      </c>
      <c r="N260" s="16">
        <f t="shared" si="84"/>
        <v>27</v>
      </c>
      <c r="O260" s="17">
        <f t="shared" si="85"/>
        <v>0.20300751879699247</v>
      </c>
      <c r="P260" s="10">
        <v>106</v>
      </c>
      <c r="Q260" s="10">
        <v>125</v>
      </c>
      <c r="R260" s="10">
        <v>94</v>
      </c>
      <c r="S260" s="10">
        <v>134</v>
      </c>
      <c r="T260" s="10">
        <v>219</v>
      </c>
      <c r="U260" s="10">
        <v>325</v>
      </c>
      <c r="V260" s="18">
        <f t="shared" si="68"/>
        <v>0.21698113207547171</v>
      </c>
      <c r="W260" s="18">
        <f t="shared" si="69"/>
        <v>0.40799999999999997</v>
      </c>
      <c r="X260" s="18">
        <f t="shared" si="70"/>
        <v>0.69148936170212771</v>
      </c>
      <c r="Y260" s="18">
        <f t="shared" si="71"/>
        <v>0.52968036529680362</v>
      </c>
      <c r="Z260" s="18">
        <f t="shared" si="72"/>
        <v>0.4276923076923077</v>
      </c>
      <c r="AA260" s="47">
        <f t="shared" si="73"/>
        <v>103</v>
      </c>
      <c r="AB260" s="6">
        <f t="shared" si="74"/>
        <v>29</v>
      </c>
      <c r="AC260" s="40">
        <v>160</v>
      </c>
      <c r="AD260" s="40">
        <f t="shared" si="75"/>
        <v>0</v>
      </c>
      <c r="AE260" s="41">
        <f t="shared" si="76"/>
        <v>1</v>
      </c>
      <c r="AF260" s="4">
        <v>9</v>
      </c>
      <c r="AG260" s="4">
        <v>9</v>
      </c>
      <c r="AH260" s="87">
        <f t="shared" si="77"/>
        <v>0</v>
      </c>
      <c r="AI260" s="43">
        <f t="shared" si="78"/>
        <v>0</v>
      </c>
      <c r="AJ260" s="53">
        <f t="shared" si="79"/>
        <v>37.299999999999983</v>
      </c>
      <c r="AK260" s="53">
        <f t="shared" si="80"/>
        <v>1</v>
      </c>
      <c r="AL260" s="53">
        <f t="shared" si="81"/>
        <v>0</v>
      </c>
      <c r="AM260" s="88">
        <f t="shared" si="82"/>
        <v>80</v>
      </c>
      <c r="AN260" s="88">
        <f t="shared" si="83"/>
        <v>0</v>
      </c>
    </row>
    <row r="261" spans="1:40" ht="15" hidden="1" x14ac:dyDescent="0.25">
      <c r="A261" s="11" t="s">
        <v>237</v>
      </c>
      <c r="B261" s="13" t="s">
        <v>248</v>
      </c>
      <c r="C261" s="1" t="str">
        <f t="shared" si="67"/>
        <v>ÇANKIRI</v>
      </c>
      <c r="D261" s="14">
        <v>5</v>
      </c>
      <c r="E261" s="14">
        <v>33</v>
      </c>
      <c r="F261" s="14">
        <v>32</v>
      </c>
      <c r="G261" s="14">
        <v>70</v>
      </c>
      <c r="H261" s="15">
        <v>11</v>
      </c>
      <c r="I261" s="15">
        <v>14</v>
      </c>
      <c r="J261" s="15">
        <v>28</v>
      </c>
      <c r="K261" s="15">
        <v>53</v>
      </c>
      <c r="L261" s="49">
        <v>4</v>
      </c>
      <c r="M261" s="6">
        <v>6</v>
      </c>
      <c r="N261" s="16">
        <f t="shared" si="84"/>
        <v>-17</v>
      </c>
      <c r="O261" s="17">
        <f t="shared" si="85"/>
        <v>-0.24285714285714285</v>
      </c>
      <c r="P261" s="10">
        <v>51</v>
      </c>
      <c r="Q261" s="10">
        <v>71</v>
      </c>
      <c r="R261" s="10">
        <v>65</v>
      </c>
      <c r="S261" s="10">
        <v>75</v>
      </c>
      <c r="T261" s="10">
        <v>136</v>
      </c>
      <c r="U261" s="10">
        <v>187</v>
      </c>
      <c r="V261" s="18">
        <f t="shared" si="68"/>
        <v>0.21568627450980393</v>
      </c>
      <c r="W261" s="18">
        <f t="shared" si="69"/>
        <v>0.19718309859154928</v>
      </c>
      <c r="X261" s="18">
        <f t="shared" si="70"/>
        <v>0.4</v>
      </c>
      <c r="Y261" s="18">
        <f t="shared" si="71"/>
        <v>0.29411764705882354</v>
      </c>
      <c r="Z261" s="18">
        <f t="shared" si="72"/>
        <v>0.27272727272727271</v>
      </c>
      <c r="AA261" s="47">
        <f t="shared" si="73"/>
        <v>96</v>
      </c>
      <c r="AB261" s="6">
        <f t="shared" si="74"/>
        <v>39</v>
      </c>
      <c r="AC261" s="40">
        <v>53</v>
      </c>
      <c r="AD261" s="40">
        <f t="shared" si="75"/>
        <v>0</v>
      </c>
      <c r="AE261" s="41">
        <f t="shared" si="76"/>
        <v>1</v>
      </c>
      <c r="AF261" s="4">
        <v>5</v>
      </c>
      <c r="AG261" s="4">
        <v>5</v>
      </c>
      <c r="AH261" s="87">
        <f t="shared" si="77"/>
        <v>0</v>
      </c>
      <c r="AI261" s="43">
        <f t="shared" si="78"/>
        <v>0</v>
      </c>
      <c r="AJ261" s="53">
        <f t="shared" si="79"/>
        <v>55.199999999999989</v>
      </c>
      <c r="AK261" s="53">
        <f t="shared" si="80"/>
        <v>2</v>
      </c>
      <c r="AL261" s="53">
        <f t="shared" si="81"/>
        <v>0</v>
      </c>
      <c r="AM261" s="88">
        <f t="shared" si="82"/>
        <v>160</v>
      </c>
      <c r="AN261" s="88">
        <f t="shared" si="83"/>
        <v>0</v>
      </c>
    </row>
    <row r="262" spans="1:40" ht="15" hidden="1" x14ac:dyDescent="0.25">
      <c r="A262" s="11" t="s">
        <v>249</v>
      </c>
      <c r="B262" s="13" t="s">
        <v>250</v>
      </c>
      <c r="C262" s="1" t="str">
        <f t="shared" ref="C262:C325" si="86">A262</f>
        <v>ÇORUM</v>
      </c>
      <c r="D262" s="14">
        <v>40</v>
      </c>
      <c r="E262" s="14">
        <v>145</v>
      </c>
      <c r="F262" s="14">
        <v>219</v>
      </c>
      <c r="G262" s="14">
        <v>404</v>
      </c>
      <c r="H262" s="15">
        <v>48</v>
      </c>
      <c r="I262" s="15">
        <v>134</v>
      </c>
      <c r="J262" s="15">
        <v>231</v>
      </c>
      <c r="K262" s="15">
        <v>413</v>
      </c>
      <c r="L262" s="49">
        <v>22</v>
      </c>
      <c r="M262" s="6">
        <v>47</v>
      </c>
      <c r="N262" s="16">
        <f t="shared" si="84"/>
        <v>9</v>
      </c>
      <c r="O262" s="17">
        <f t="shared" si="85"/>
        <v>2.2277227722772276E-2</v>
      </c>
      <c r="P262" s="10">
        <v>340</v>
      </c>
      <c r="Q262" s="10">
        <v>386</v>
      </c>
      <c r="R262" s="10">
        <v>330</v>
      </c>
      <c r="S262" s="10">
        <v>405</v>
      </c>
      <c r="T262" s="10">
        <v>716</v>
      </c>
      <c r="U262" s="10">
        <v>1056</v>
      </c>
      <c r="V262" s="18">
        <f t="shared" ref="V262:V325" si="87">H262/P262</f>
        <v>0.14117647058823529</v>
      </c>
      <c r="W262" s="18">
        <f t="shared" ref="W262:W325" si="88">I262/Q262</f>
        <v>0.34715025906735753</v>
      </c>
      <c r="X262" s="18">
        <f t="shared" ref="X262:X325" si="89">((J262+L262)-M262)/R262</f>
        <v>0.62424242424242427</v>
      </c>
      <c r="Y262" s="18">
        <f t="shared" ref="Y262:Y325" si="90">((I262+J262+L262)-M262)/T262</f>
        <v>0.47486033519553073</v>
      </c>
      <c r="Z262" s="18">
        <f t="shared" ref="Z262:Z325" si="91">((K262+L262)-M262)/U262</f>
        <v>0.36742424242424243</v>
      </c>
      <c r="AA262" s="47">
        <f t="shared" ref="AA262:AA325" si="92">T262-((I262+J262+L262)-M262)</f>
        <v>376</v>
      </c>
      <c r="AB262" s="6">
        <f t="shared" ref="AB262:AB325" si="93">R262-((J262+L262)-M262)</f>
        <v>124</v>
      </c>
      <c r="AC262" s="40">
        <v>413</v>
      </c>
      <c r="AD262" s="40">
        <f t="shared" ref="AD262:AD325" si="94">K262-AC262</f>
        <v>0</v>
      </c>
      <c r="AE262" s="41">
        <f t="shared" ref="AE262:AE325" si="95">AC262/K262</f>
        <v>1</v>
      </c>
      <c r="AF262" s="4">
        <v>23</v>
      </c>
      <c r="AG262" s="4">
        <v>26</v>
      </c>
      <c r="AH262" s="87">
        <f t="shared" ref="AH262:AH325" si="96">IF((AG262-AF262)/AF262&gt;0,(AG262-AF262)/AF262,0)</f>
        <v>0.13043478260869565</v>
      </c>
      <c r="AI262" s="43">
        <f t="shared" ref="AI262:AI325" si="97">IF(((AG262-AF262)*2)/AG262&gt;0,((AG262-AF262)*2)/AG262,0)</f>
        <v>0.23076923076923078</v>
      </c>
      <c r="AJ262" s="53">
        <f t="shared" ref="AJ262:AJ325" si="98">IF((T262*0.7)-((I262+J262+L262)-M262)&gt;0,(T262*0.7)-((I262+J262+L262)-M262),0)</f>
        <v>161.19999999999999</v>
      </c>
      <c r="AK262" s="53">
        <f t="shared" ref="AK262:AK325" si="99">IF(AJ262/20&gt;0,INT(AJ262/20),0)</f>
        <v>8</v>
      </c>
      <c r="AL262" s="53">
        <f t="shared" ref="AL262:AL325" si="100">IF(AK262/5&gt;0.49,INT(AK262/5),0)</f>
        <v>1</v>
      </c>
      <c r="AM262" s="88">
        <f t="shared" si="82"/>
        <v>640</v>
      </c>
      <c r="AN262" s="88">
        <f t="shared" si="83"/>
        <v>1200</v>
      </c>
    </row>
    <row r="263" spans="1:40" ht="15" hidden="1" x14ac:dyDescent="0.25">
      <c r="A263" s="11" t="s">
        <v>249</v>
      </c>
      <c r="B263" s="13" t="s">
        <v>1023</v>
      </c>
      <c r="C263" s="1" t="str">
        <f t="shared" si="86"/>
        <v>ÇORUM</v>
      </c>
      <c r="D263" s="14">
        <v>26</v>
      </c>
      <c r="E263" s="14">
        <v>76</v>
      </c>
      <c r="F263" s="14">
        <v>100</v>
      </c>
      <c r="G263" s="14">
        <v>202</v>
      </c>
      <c r="H263" s="15">
        <v>19</v>
      </c>
      <c r="I263" s="15">
        <v>95</v>
      </c>
      <c r="J263" s="15">
        <v>98</v>
      </c>
      <c r="K263" s="15">
        <v>212</v>
      </c>
      <c r="L263" s="49">
        <v>12</v>
      </c>
      <c r="M263" s="6">
        <v>13</v>
      </c>
      <c r="N263" s="16">
        <f t="shared" si="84"/>
        <v>10</v>
      </c>
      <c r="O263" s="17">
        <f t="shared" si="85"/>
        <v>4.9504950495049507E-2</v>
      </c>
      <c r="P263" s="10">
        <v>181</v>
      </c>
      <c r="Q263" s="10">
        <v>237</v>
      </c>
      <c r="R263" s="10">
        <v>208</v>
      </c>
      <c r="S263" s="10">
        <v>263</v>
      </c>
      <c r="T263" s="10">
        <v>445</v>
      </c>
      <c r="U263" s="10">
        <v>626</v>
      </c>
      <c r="V263" s="18">
        <f t="shared" si="87"/>
        <v>0.10497237569060773</v>
      </c>
      <c r="W263" s="18">
        <f t="shared" si="88"/>
        <v>0.40084388185654007</v>
      </c>
      <c r="X263" s="18">
        <f t="shared" si="89"/>
        <v>0.46634615384615385</v>
      </c>
      <c r="Y263" s="18">
        <f t="shared" si="90"/>
        <v>0.43146067415730338</v>
      </c>
      <c r="Z263" s="18">
        <f t="shared" si="91"/>
        <v>0.33706070287539935</v>
      </c>
      <c r="AA263" s="47">
        <f t="shared" si="92"/>
        <v>253</v>
      </c>
      <c r="AB263" s="6">
        <f t="shared" si="93"/>
        <v>111</v>
      </c>
      <c r="AC263" s="40">
        <v>212</v>
      </c>
      <c r="AD263" s="40">
        <f t="shared" si="94"/>
        <v>0</v>
      </c>
      <c r="AE263" s="41">
        <f t="shared" si="95"/>
        <v>1</v>
      </c>
      <c r="AF263" s="4">
        <v>12</v>
      </c>
      <c r="AG263" s="4">
        <v>14</v>
      </c>
      <c r="AH263" s="87">
        <f t="shared" si="96"/>
        <v>0.16666666666666666</v>
      </c>
      <c r="AI263" s="43">
        <f t="shared" si="97"/>
        <v>0.2857142857142857</v>
      </c>
      <c r="AJ263" s="53">
        <f t="shared" si="98"/>
        <v>119.5</v>
      </c>
      <c r="AK263" s="53">
        <f t="shared" si="99"/>
        <v>5</v>
      </c>
      <c r="AL263" s="53">
        <f t="shared" si="100"/>
        <v>1</v>
      </c>
      <c r="AM263" s="88">
        <f t="shared" ref="AM263:AM326" si="101">IF(AK263&gt;0.49,(AK263*$AM$1)/1000,0)</f>
        <v>400</v>
      </c>
      <c r="AN263" s="88">
        <f t="shared" ref="AN263:AN326" si="102">IF(AL263&gt;0.49,(AL263*$AN$1)/1000,0)</f>
        <v>1200</v>
      </c>
    </row>
    <row r="264" spans="1:40" ht="15" hidden="1" x14ac:dyDescent="0.25">
      <c r="A264" s="11" t="s">
        <v>249</v>
      </c>
      <c r="B264" s="13" t="s">
        <v>251</v>
      </c>
      <c r="C264" s="1" t="str">
        <f t="shared" si="86"/>
        <v>ÇORUM</v>
      </c>
      <c r="D264" s="14">
        <v>2</v>
      </c>
      <c r="E264" s="14">
        <v>13</v>
      </c>
      <c r="F264" s="14">
        <v>17</v>
      </c>
      <c r="G264" s="14">
        <v>32</v>
      </c>
      <c r="H264" s="15">
        <v>2</v>
      </c>
      <c r="I264" s="15">
        <v>26</v>
      </c>
      <c r="J264" s="15">
        <v>26</v>
      </c>
      <c r="K264" s="15">
        <v>54</v>
      </c>
      <c r="L264" s="49">
        <v>4</v>
      </c>
      <c r="M264" s="6">
        <v>4</v>
      </c>
      <c r="N264" s="16">
        <f t="shared" si="84"/>
        <v>22</v>
      </c>
      <c r="O264" s="17">
        <f t="shared" si="85"/>
        <v>0.6875</v>
      </c>
      <c r="P264" s="10">
        <v>31</v>
      </c>
      <c r="Q264" s="10">
        <v>40</v>
      </c>
      <c r="R264" s="10">
        <v>34</v>
      </c>
      <c r="S264" s="10">
        <v>42</v>
      </c>
      <c r="T264" s="10">
        <v>74</v>
      </c>
      <c r="U264" s="10">
        <v>105</v>
      </c>
      <c r="V264" s="18">
        <f t="shared" si="87"/>
        <v>6.4516129032258063E-2</v>
      </c>
      <c r="W264" s="18">
        <f t="shared" si="88"/>
        <v>0.65</v>
      </c>
      <c r="X264" s="18">
        <f t="shared" si="89"/>
        <v>0.76470588235294112</v>
      </c>
      <c r="Y264" s="18">
        <f t="shared" si="90"/>
        <v>0.70270270270270274</v>
      </c>
      <c r="Z264" s="18">
        <f t="shared" si="91"/>
        <v>0.51428571428571423</v>
      </c>
      <c r="AA264" s="47">
        <f t="shared" si="92"/>
        <v>22</v>
      </c>
      <c r="AB264" s="6">
        <f t="shared" si="93"/>
        <v>8</v>
      </c>
      <c r="AC264" s="40">
        <v>54</v>
      </c>
      <c r="AD264" s="40">
        <f t="shared" si="94"/>
        <v>0</v>
      </c>
      <c r="AE264" s="41">
        <f t="shared" si="95"/>
        <v>1</v>
      </c>
      <c r="AF264" s="4">
        <v>3</v>
      </c>
      <c r="AG264" s="4">
        <v>3</v>
      </c>
      <c r="AH264" s="87">
        <f t="shared" si="96"/>
        <v>0</v>
      </c>
      <c r="AI264" s="43">
        <f t="shared" si="97"/>
        <v>0</v>
      </c>
      <c r="AJ264" s="53">
        <f t="shared" si="98"/>
        <v>0</v>
      </c>
      <c r="AK264" s="53">
        <f t="shared" si="99"/>
        <v>0</v>
      </c>
      <c r="AL264" s="53">
        <f t="shared" si="100"/>
        <v>0</v>
      </c>
      <c r="AM264" s="88">
        <f t="shared" si="101"/>
        <v>0</v>
      </c>
      <c r="AN264" s="88">
        <f t="shared" si="102"/>
        <v>0</v>
      </c>
    </row>
    <row r="265" spans="1:40" ht="15" hidden="1" x14ac:dyDescent="0.25">
      <c r="A265" s="11" t="s">
        <v>249</v>
      </c>
      <c r="B265" s="13" t="s">
        <v>252</v>
      </c>
      <c r="C265" s="1" t="str">
        <f t="shared" si="86"/>
        <v>ÇORUM</v>
      </c>
      <c r="D265" s="14">
        <v>4</v>
      </c>
      <c r="E265" s="14">
        <v>19</v>
      </c>
      <c r="F265" s="14">
        <v>43</v>
      </c>
      <c r="G265" s="14">
        <v>66</v>
      </c>
      <c r="H265" s="15">
        <v>10</v>
      </c>
      <c r="I265" s="15">
        <v>21</v>
      </c>
      <c r="J265" s="15">
        <v>56</v>
      </c>
      <c r="K265" s="15">
        <v>87</v>
      </c>
      <c r="L265" s="49">
        <v>2</v>
      </c>
      <c r="M265" s="6">
        <v>17</v>
      </c>
      <c r="N265" s="16">
        <f t="shared" si="84"/>
        <v>21</v>
      </c>
      <c r="O265" s="17">
        <f t="shared" si="85"/>
        <v>0.31818181818181818</v>
      </c>
      <c r="P265" s="10">
        <v>51</v>
      </c>
      <c r="Q265" s="10">
        <v>54</v>
      </c>
      <c r="R265" s="10">
        <v>56</v>
      </c>
      <c r="S265" s="10">
        <v>66</v>
      </c>
      <c r="T265" s="10">
        <v>110</v>
      </c>
      <c r="U265" s="10">
        <v>161</v>
      </c>
      <c r="V265" s="18">
        <f t="shared" si="87"/>
        <v>0.19607843137254902</v>
      </c>
      <c r="W265" s="18">
        <f t="shared" si="88"/>
        <v>0.3888888888888889</v>
      </c>
      <c r="X265" s="18">
        <f t="shared" si="89"/>
        <v>0.7321428571428571</v>
      </c>
      <c r="Y265" s="18">
        <f t="shared" si="90"/>
        <v>0.5636363636363636</v>
      </c>
      <c r="Z265" s="18">
        <f t="shared" si="91"/>
        <v>0.44720496894409939</v>
      </c>
      <c r="AA265" s="47">
        <f t="shared" si="92"/>
        <v>48</v>
      </c>
      <c r="AB265" s="6">
        <f t="shared" si="93"/>
        <v>15</v>
      </c>
      <c r="AC265" s="40">
        <v>87</v>
      </c>
      <c r="AD265" s="40">
        <f t="shared" si="94"/>
        <v>0</v>
      </c>
      <c r="AE265" s="41">
        <f t="shared" si="95"/>
        <v>1</v>
      </c>
      <c r="AF265" s="4">
        <v>8</v>
      </c>
      <c r="AG265" s="4">
        <v>8</v>
      </c>
      <c r="AH265" s="87">
        <f t="shared" si="96"/>
        <v>0</v>
      </c>
      <c r="AI265" s="43">
        <f t="shared" si="97"/>
        <v>0</v>
      </c>
      <c r="AJ265" s="53">
        <f t="shared" si="98"/>
        <v>15</v>
      </c>
      <c r="AK265" s="53">
        <f t="shared" si="99"/>
        <v>0</v>
      </c>
      <c r="AL265" s="53">
        <f t="shared" si="100"/>
        <v>0</v>
      </c>
      <c r="AM265" s="88">
        <f t="shared" si="101"/>
        <v>0</v>
      </c>
      <c r="AN265" s="88">
        <f t="shared" si="102"/>
        <v>0</v>
      </c>
    </row>
    <row r="266" spans="1:40" ht="15" hidden="1" x14ac:dyDescent="0.25">
      <c r="A266" s="11" t="s">
        <v>249</v>
      </c>
      <c r="B266" s="13" t="s">
        <v>253</v>
      </c>
      <c r="C266" s="1" t="str">
        <f t="shared" si="86"/>
        <v>ÇORUM</v>
      </c>
      <c r="D266" s="14">
        <v>15</v>
      </c>
      <c r="E266" s="14">
        <v>71</v>
      </c>
      <c r="F266" s="14">
        <v>178</v>
      </c>
      <c r="G266" s="14">
        <v>264</v>
      </c>
      <c r="H266" s="15">
        <v>8</v>
      </c>
      <c r="I266" s="15">
        <v>85</v>
      </c>
      <c r="J266" s="15">
        <v>167</v>
      </c>
      <c r="K266" s="15">
        <v>260</v>
      </c>
      <c r="L266" s="49">
        <v>10</v>
      </c>
      <c r="M266" s="6">
        <v>36</v>
      </c>
      <c r="N266" s="16">
        <f t="shared" si="84"/>
        <v>-4</v>
      </c>
      <c r="O266" s="17">
        <f t="shared" si="85"/>
        <v>-1.5151515151515152E-2</v>
      </c>
      <c r="P266" s="10">
        <v>292</v>
      </c>
      <c r="Q266" s="10">
        <v>357</v>
      </c>
      <c r="R266" s="10">
        <v>337</v>
      </c>
      <c r="S266" s="10">
        <v>433</v>
      </c>
      <c r="T266" s="10">
        <v>694</v>
      </c>
      <c r="U266" s="10">
        <v>986</v>
      </c>
      <c r="V266" s="18">
        <f t="shared" si="87"/>
        <v>2.7397260273972601E-2</v>
      </c>
      <c r="W266" s="18">
        <f t="shared" si="88"/>
        <v>0.23809523809523808</v>
      </c>
      <c r="X266" s="18">
        <f t="shared" si="89"/>
        <v>0.41839762611275966</v>
      </c>
      <c r="Y266" s="18">
        <f t="shared" si="90"/>
        <v>0.32564841498559077</v>
      </c>
      <c r="Z266" s="18">
        <f t="shared" si="91"/>
        <v>0.23732251521298176</v>
      </c>
      <c r="AA266" s="47">
        <f t="shared" si="92"/>
        <v>468</v>
      </c>
      <c r="AB266" s="6">
        <f t="shared" si="93"/>
        <v>196</v>
      </c>
      <c r="AC266" s="40">
        <v>260</v>
      </c>
      <c r="AD266" s="40">
        <f t="shared" si="94"/>
        <v>0</v>
      </c>
      <c r="AE266" s="41">
        <f t="shared" si="95"/>
        <v>1</v>
      </c>
      <c r="AF266" s="4">
        <v>16</v>
      </c>
      <c r="AG266" s="4">
        <v>19</v>
      </c>
      <c r="AH266" s="87">
        <f t="shared" si="96"/>
        <v>0.1875</v>
      </c>
      <c r="AI266" s="43">
        <f t="shared" si="97"/>
        <v>0.31578947368421051</v>
      </c>
      <c r="AJ266" s="53">
        <f t="shared" si="98"/>
        <v>259.79999999999995</v>
      </c>
      <c r="AK266" s="53">
        <f t="shared" si="99"/>
        <v>12</v>
      </c>
      <c r="AL266" s="53">
        <f t="shared" si="100"/>
        <v>2</v>
      </c>
      <c r="AM266" s="88">
        <f t="shared" si="101"/>
        <v>960</v>
      </c>
      <c r="AN266" s="88">
        <f t="shared" si="102"/>
        <v>2400</v>
      </c>
    </row>
    <row r="267" spans="1:40" ht="15" hidden="1" x14ac:dyDescent="0.25">
      <c r="A267" s="11" t="s">
        <v>249</v>
      </c>
      <c r="B267" s="13" t="s">
        <v>254</v>
      </c>
      <c r="C267" s="1" t="str">
        <f t="shared" si="86"/>
        <v>ÇORUM</v>
      </c>
      <c r="D267" s="14">
        <v>18</v>
      </c>
      <c r="E267" s="14">
        <v>42</v>
      </c>
      <c r="F267" s="14">
        <v>48</v>
      </c>
      <c r="G267" s="14">
        <v>108</v>
      </c>
      <c r="H267" s="15">
        <v>11</v>
      </c>
      <c r="I267" s="15">
        <v>41</v>
      </c>
      <c r="J267" s="15">
        <v>51</v>
      </c>
      <c r="K267" s="15">
        <v>103</v>
      </c>
      <c r="L267" s="49">
        <v>2</v>
      </c>
      <c r="M267" s="6">
        <v>11</v>
      </c>
      <c r="N267" s="16">
        <f t="shared" si="84"/>
        <v>-5</v>
      </c>
      <c r="O267" s="17">
        <f t="shared" si="85"/>
        <v>-4.6296296296296294E-2</v>
      </c>
      <c r="P267" s="10">
        <v>94</v>
      </c>
      <c r="Q267" s="10">
        <v>126</v>
      </c>
      <c r="R267" s="10">
        <v>83</v>
      </c>
      <c r="S267" s="10">
        <v>122</v>
      </c>
      <c r="T267" s="10">
        <v>209</v>
      </c>
      <c r="U267" s="10">
        <v>303</v>
      </c>
      <c r="V267" s="18">
        <f t="shared" si="87"/>
        <v>0.11702127659574468</v>
      </c>
      <c r="W267" s="18">
        <f t="shared" si="88"/>
        <v>0.32539682539682541</v>
      </c>
      <c r="X267" s="18">
        <f t="shared" si="89"/>
        <v>0.50602409638554213</v>
      </c>
      <c r="Y267" s="18">
        <f t="shared" si="90"/>
        <v>0.39712918660287083</v>
      </c>
      <c r="Z267" s="18">
        <f t="shared" si="91"/>
        <v>0.31023102310231021</v>
      </c>
      <c r="AA267" s="47">
        <f t="shared" si="92"/>
        <v>126</v>
      </c>
      <c r="AB267" s="6">
        <f t="shared" si="93"/>
        <v>41</v>
      </c>
      <c r="AC267" s="40">
        <v>103</v>
      </c>
      <c r="AD267" s="40">
        <f t="shared" si="94"/>
        <v>0</v>
      </c>
      <c r="AE267" s="41">
        <f t="shared" si="95"/>
        <v>1</v>
      </c>
      <c r="AF267" s="4">
        <v>6</v>
      </c>
      <c r="AG267" s="4">
        <v>7</v>
      </c>
      <c r="AH267" s="87">
        <f t="shared" si="96"/>
        <v>0.16666666666666666</v>
      </c>
      <c r="AI267" s="43">
        <f t="shared" si="97"/>
        <v>0.2857142857142857</v>
      </c>
      <c r="AJ267" s="53">
        <f t="shared" si="98"/>
        <v>63.299999999999983</v>
      </c>
      <c r="AK267" s="53">
        <f t="shared" si="99"/>
        <v>3</v>
      </c>
      <c r="AL267" s="53">
        <f t="shared" si="100"/>
        <v>0</v>
      </c>
      <c r="AM267" s="88">
        <f t="shared" si="101"/>
        <v>240</v>
      </c>
      <c r="AN267" s="88">
        <f t="shared" si="102"/>
        <v>0</v>
      </c>
    </row>
    <row r="268" spans="1:40" ht="15" hidden="1" x14ac:dyDescent="0.25">
      <c r="A268" s="11" t="s">
        <v>249</v>
      </c>
      <c r="B268" s="13" t="s">
        <v>255</v>
      </c>
      <c r="C268" s="1" t="str">
        <f t="shared" si="86"/>
        <v>ÇORUM</v>
      </c>
      <c r="D268" s="14">
        <v>2</v>
      </c>
      <c r="E268" s="14">
        <v>16</v>
      </c>
      <c r="F268" s="14">
        <v>17</v>
      </c>
      <c r="G268" s="14">
        <v>35</v>
      </c>
      <c r="H268" s="15">
        <v>8</v>
      </c>
      <c r="I268" s="15">
        <v>20</v>
      </c>
      <c r="J268" s="15">
        <v>26</v>
      </c>
      <c r="K268" s="15">
        <v>54</v>
      </c>
      <c r="L268" s="49">
        <v>1</v>
      </c>
      <c r="M268" s="6">
        <v>2</v>
      </c>
      <c r="N268" s="16">
        <f t="shared" si="84"/>
        <v>19</v>
      </c>
      <c r="O268" s="17">
        <f t="shared" si="85"/>
        <v>0.54285714285714282</v>
      </c>
      <c r="P268" s="10">
        <v>36</v>
      </c>
      <c r="Q268" s="10">
        <v>43</v>
      </c>
      <c r="R268" s="10">
        <v>37</v>
      </c>
      <c r="S268" s="10">
        <v>47</v>
      </c>
      <c r="T268" s="10">
        <v>80</v>
      </c>
      <c r="U268" s="10">
        <v>116</v>
      </c>
      <c r="V268" s="18">
        <f t="shared" si="87"/>
        <v>0.22222222222222221</v>
      </c>
      <c r="W268" s="18">
        <f t="shared" si="88"/>
        <v>0.46511627906976744</v>
      </c>
      <c r="X268" s="18">
        <f t="shared" si="89"/>
        <v>0.67567567567567566</v>
      </c>
      <c r="Y268" s="18">
        <f t="shared" si="90"/>
        <v>0.5625</v>
      </c>
      <c r="Z268" s="18">
        <f t="shared" si="91"/>
        <v>0.45689655172413796</v>
      </c>
      <c r="AA268" s="47">
        <f t="shared" si="92"/>
        <v>35</v>
      </c>
      <c r="AB268" s="6">
        <f t="shared" si="93"/>
        <v>12</v>
      </c>
      <c r="AC268" s="40">
        <v>54</v>
      </c>
      <c r="AD268" s="40">
        <f t="shared" si="94"/>
        <v>0</v>
      </c>
      <c r="AE268" s="41">
        <f t="shared" si="95"/>
        <v>1</v>
      </c>
      <c r="AF268" s="4">
        <v>4</v>
      </c>
      <c r="AG268" s="4">
        <v>4</v>
      </c>
      <c r="AH268" s="87">
        <f t="shared" si="96"/>
        <v>0</v>
      </c>
      <c r="AI268" s="43">
        <f t="shared" si="97"/>
        <v>0</v>
      </c>
      <c r="AJ268" s="53">
        <f t="shared" si="98"/>
        <v>11</v>
      </c>
      <c r="AK268" s="53">
        <f t="shared" si="99"/>
        <v>0</v>
      </c>
      <c r="AL268" s="53">
        <f t="shared" si="100"/>
        <v>0</v>
      </c>
      <c r="AM268" s="88">
        <f t="shared" si="101"/>
        <v>0</v>
      </c>
      <c r="AN268" s="88">
        <f t="shared" si="102"/>
        <v>0</v>
      </c>
    </row>
    <row r="269" spans="1:40" ht="15" hidden="1" x14ac:dyDescent="0.25">
      <c r="A269" s="11" t="s">
        <v>249</v>
      </c>
      <c r="B269" s="13" t="s">
        <v>256</v>
      </c>
      <c r="C269" s="1" t="str">
        <f t="shared" si="86"/>
        <v>ÇORUM</v>
      </c>
      <c r="D269" s="14">
        <v>23</v>
      </c>
      <c r="E269" s="14">
        <v>74</v>
      </c>
      <c r="F269" s="14">
        <v>84</v>
      </c>
      <c r="G269" s="14">
        <v>181</v>
      </c>
      <c r="H269" s="15">
        <v>21</v>
      </c>
      <c r="I269" s="15">
        <v>80</v>
      </c>
      <c r="J269" s="15">
        <v>82</v>
      </c>
      <c r="K269" s="15">
        <v>183</v>
      </c>
      <c r="L269" s="49">
        <v>10</v>
      </c>
      <c r="M269" s="6">
        <v>10</v>
      </c>
      <c r="N269" s="16">
        <f t="shared" si="84"/>
        <v>2</v>
      </c>
      <c r="O269" s="17">
        <f t="shared" si="85"/>
        <v>1.1049723756906077E-2</v>
      </c>
      <c r="P269" s="10">
        <v>130</v>
      </c>
      <c r="Q269" s="10">
        <v>151</v>
      </c>
      <c r="R269" s="10">
        <v>124</v>
      </c>
      <c r="S269" s="10">
        <v>162</v>
      </c>
      <c r="T269" s="10">
        <v>275</v>
      </c>
      <c r="U269" s="10">
        <v>405</v>
      </c>
      <c r="V269" s="18">
        <f t="shared" si="87"/>
        <v>0.16153846153846155</v>
      </c>
      <c r="W269" s="18">
        <f t="shared" si="88"/>
        <v>0.5298013245033113</v>
      </c>
      <c r="X269" s="18">
        <f t="shared" si="89"/>
        <v>0.66129032258064513</v>
      </c>
      <c r="Y269" s="18">
        <f t="shared" si="90"/>
        <v>0.58909090909090911</v>
      </c>
      <c r="Z269" s="18">
        <f t="shared" si="91"/>
        <v>0.45185185185185184</v>
      </c>
      <c r="AA269" s="47">
        <f t="shared" si="92"/>
        <v>113</v>
      </c>
      <c r="AB269" s="6">
        <f t="shared" si="93"/>
        <v>42</v>
      </c>
      <c r="AC269" s="40">
        <v>183</v>
      </c>
      <c r="AD269" s="40">
        <f t="shared" si="94"/>
        <v>0</v>
      </c>
      <c r="AE269" s="41">
        <f t="shared" si="95"/>
        <v>1</v>
      </c>
      <c r="AF269" s="4">
        <v>14</v>
      </c>
      <c r="AG269" s="4">
        <v>14</v>
      </c>
      <c r="AH269" s="87">
        <f t="shared" si="96"/>
        <v>0</v>
      </c>
      <c r="AI269" s="43">
        <f t="shared" si="97"/>
        <v>0</v>
      </c>
      <c r="AJ269" s="53">
        <f t="shared" si="98"/>
        <v>30.5</v>
      </c>
      <c r="AK269" s="53">
        <f t="shared" si="99"/>
        <v>1</v>
      </c>
      <c r="AL269" s="53">
        <f t="shared" si="100"/>
        <v>0</v>
      </c>
      <c r="AM269" s="88">
        <f t="shared" si="101"/>
        <v>80</v>
      </c>
      <c r="AN269" s="88">
        <f t="shared" si="102"/>
        <v>0</v>
      </c>
    </row>
    <row r="270" spans="1:40" ht="15" hidden="1" x14ac:dyDescent="0.25">
      <c r="A270" s="11" t="s">
        <v>249</v>
      </c>
      <c r="B270" s="13" t="s">
        <v>1057</v>
      </c>
      <c r="C270" s="1" t="str">
        <f t="shared" si="86"/>
        <v>ÇORUM</v>
      </c>
      <c r="D270" s="14">
        <v>332</v>
      </c>
      <c r="E270" s="14">
        <v>1137</v>
      </c>
      <c r="F270" s="14">
        <v>2325</v>
      </c>
      <c r="G270" s="14">
        <v>3794</v>
      </c>
      <c r="H270" s="15">
        <v>390</v>
      </c>
      <c r="I270" s="15">
        <v>1189</v>
      </c>
      <c r="J270" s="15">
        <v>2752</v>
      </c>
      <c r="K270" s="15">
        <v>4331</v>
      </c>
      <c r="L270" s="49">
        <v>50</v>
      </c>
      <c r="M270" s="6">
        <v>730</v>
      </c>
      <c r="N270" s="16">
        <f t="shared" si="84"/>
        <v>537</v>
      </c>
      <c r="O270" s="17">
        <f t="shared" si="85"/>
        <v>0.14153927253558249</v>
      </c>
      <c r="P270" s="10">
        <v>2890</v>
      </c>
      <c r="Q270" s="10">
        <v>3839</v>
      </c>
      <c r="R270" s="10">
        <v>3057</v>
      </c>
      <c r="S270" s="10">
        <v>4013</v>
      </c>
      <c r="T270" s="10">
        <v>6896</v>
      </c>
      <c r="U270" s="10">
        <v>9786</v>
      </c>
      <c r="V270" s="18">
        <f t="shared" si="87"/>
        <v>0.13494809688581316</v>
      </c>
      <c r="W270" s="18">
        <f t="shared" si="88"/>
        <v>0.3097160718937223</v>
      </c>
      <c r="X270" s="18">
        <f t="shared" si="89"/>
        <v>0.67778868171409878</v>
      </c>
      <c r="Y270" s="18">
        <f t="shared" si="90"/>
        <v>0.47288283062645009</v>
      </c>
      <c r="Z270" s="18">
        <f t="shared" si="91"/>
        <v>0.37308399754751687</v>
      </c>
      <c r="AA270" s="47">
        <f t="shared" si="92"/>
        <v>3635</v>
      </c>
      <c r="AB270" s="6">
        <f t="shared" si="93"/>
        <v>985</v>
      </c>
      <c r="AC270" s="40">
        <v>3755</v>
      </c>
      <c r="AD270" s="40">
        <f t="shared" si="94"/>
        <v>576</v>
      </c>
      <c r="AE270" s="41">
        <f t="shared" si="95"/>
        <v>0.86700531055183561</v>
      </c>
      <c r="AF270" s="4">
        <v>126</v>
      </c>
      <c r="AG270" s="4">
        <v>197</v>
      </c>
      <c r="AH270" s="87">
        <f t="shared" si="96"/>
        <v>0.56349206349206349</v>
      </c>
      <c r="AI270" s="43">
        <f t="shared" si="97"/>
        <v>0.7208121827411168</v>
      </c>
      <c r="AJ270" s="53">
        <f t="shared" si="98"/>
        <v>1566.1999999999998</v>
      </c>
      <c r="AK270" s="53">
        <f t="shared" si="99"/>
        <v>78</v>
      </c>
      <c r="AL270" s="53">
        <f t="shared" si="100"/>
        <v>15</v>
      </c>
      <c r="AM270" s="88">
        <f t="shared" si="101"/>
        <v>6240</v>
      </c>
      <c r="AN270" s="88">
        <f t="shared" si="102"/>
        <v>18000</v>
      </c>
    </row>
    <row r="271" spans="1:40" ht="15" hidden="1" x14ac:dyDescent="0.25">
      <c r="A271" s="11" t="s">
        <v>249</v>
      </c>
      <c r="B271" s="13" t="s">
        <v>257</v>
      </c>
      <c r="C271" s="1" t="str">
        <f t="shared" si="86"/>
        <v>ÇORUM</v>
      </c>
      <c r="D271" s="14">
        <v>0</v>
      </c>
      <c r="E271" s="14">
        <v>6</v>
      </c>
      <c r="F271" s="14">
        <v>28</v>
      </c>
      <c r="G271" s="14">
        <v>34</v>
      </c>
      <c r="H271" s="15">
        <v>1</v>
      </c>
      <c r="I271" s="15">
        <v>19</v>
      </c>
      <c r="J271" s="15">
        <v>42</v>
      </c>
      <c r="K271" s="15">
        <v>62</v>
      </c>
      <c r="L271" s="49">
        <v>1</v>
      </c>
      <c r="M271" s="6">
        <v>14</v>
      </c>
      <c r="N271" s="16">
        <f t="shared" si="84"/>
        <v>28</v>
      </c>
      <c r="O271" s="17">
        <f t="shared" si="85"/>
        <v>0.82352941176470584</v>
      </c>
      <c r="P271" s="10">
        <v>63</v>
      </c>
      <c r="Q271" s="10">
        <v>74</v>
      </c>
      <c r="R271" s="10">
        <v>44</v>
      </c>
      <c r="S271" s="10">
        <v>60</v>
      </c>
      <c r="T271" s="10">
        <v>118</v>
      </c>
      <c r="U271" s="10">
        <v>181</v>
      </c>
      <c r="V271" s="18">
        <f t="shared" si="87"/>
        <v>1.5873015873015872E-2</v>
      </c>
      <c r="W271" s="18">
        <f t="shared" si="88"/>
        <v>0.25675675675675674</v>
      </c>
      <c r="X271" s="18">
        <f t="shared" si="89"/>
        <v>0.65909090909090906</v>
      </c>
      <c r="Y271" s="18">
        <f t="shared" si="90"/>
        <v>0.40677966101694918</v>
      </c>
      <c r="Z271" s="18">
        <f t="shared" si="91"/>
        <v>0.27071823204419887</v>
      </c>
      <c r="AA271" s="47">
        <f t="shared" si="92"/>
        <v>70</v>
      </c>
      <c r="AB271" s="6">
        <f t="shared" si="93"/>
        <v>15</v>
      </c>
      <c r="AC271" s="40">
        <v>62</v>
      </c>
      <c r="AD271" s="40">
        <f t="shared" si="94"/>
        <v>0</v>
      </c>
      <c r="AE271" s="41">
        <f t="shared" si="95"/>
        <v>1</v>
      </c>
      <c r="AF271" s="4">
        <v>4</v>
      </c>
      <c r="AG271" s="4">
        <v>4</v>
      </c>
      <c r="AH271" s="87">
        <f t="shared" si="96"/>
        <v>0</v>
      </c>
      <c r="AI271" s="43">
        <f t="shared" si="97"/>
        <v>0</v>
      </c>
      <c r="AJ271" s="53">
        <f t="shared" si="98"/>
        <v>34.599999999999994</v>
      </c>
      <c r="AK271" s="53">
        <f t="shared" si="99"/>
        <v>1</v>
      </c>
      <c r="AL271" s="53">
        <f t="shared" si="100"/>
        <v>0</v>
      </c>
      <c r="AM271" s="88">
        <f t="shared" si="101"/>
        <v>80</v>
      </c>
      <c r="AN271" s="88">
        <f t="shared" si="102"/>
        <v>0</v>
      </c>
    </row>
    <row r="272" spans="1:40" ht="15" hidden="1" x14ac:dyDescent="0.25">
      <c r="A272" s="11" t="s">
        <v>249</v>
      </c>
      <c r="B272" s="13" t="s">
        <v>1092</v>
      </c>
      <c r="C272" s="1" t="str">
        <f t="shared" si="86"/>
        <v>ÇORUM</v>
      </c>
      <c r="D272" s="14">
        <v>6</v>
      </c>
      <c r="E272" s="14">
        <v>39</v>
      </c>
      <c r="F272" s="14">
        <v>49</v>
      </c>
      <c r="G272" s="14">
        <v>94</v>
      </c>
      <c r="H272" s="15">
        <v>0</v>
      </c>
      <c r="I272" s="15">
        <v>25</v>
      </c>
      <c r="J272" s="15">
        <v>53</v>
      </c>
      <c r="K272" s="15">
        <v>78</v>
      </c>
      <c r="L272" s="49">
        <v>3</v>
      </c>
      <c r="M272" s="6">
        <v>6</v>
      </c>
      <c r="N272" s="16">
        <f t="shared" si="84"/>
        <v>-16</v>
      </c>
      <c r="O272" s="17">
        <f t="shared" si="85"/>
        <v>-0.1702127659574468</v>
      </c>
      <c r="P272" s="10">
        <v>61</v>
      </c>
      <c r="Q272" s="10">
        <v>102</v>
      </c>
      <c r="R272" s="10">
        <v>86</v>
      </c>
      <c r="S272" s="10">
        <v>114</v>
      </c>
      <c r="T272" s="10">
        <v>188</v>
      </c>
      <c r="U272" s="10">
        <v>249</v>
      </c>
      <c r="V272" s="18">
        <f t="shared" si="87"/>
        <v>0</v>
      </c>
      <c r="W272" s="18">
        <f t="shared" si="88"/>
        <v>0.24509803921568626</v>
      </c>
      <c r="X272" s="18">
        <f t="shared" si="89"/>
        <v>0.58139534883720934</v>
      </c>
      <c r="Y272" s="18">
        <f t="shared" si="90"/>
        <v>0.39893617021276595</v>
      </c>
      <c r="Z272" s="18">
        <f t="shared" si="91"/>
        <v>0.30120481927710846</v>
      </c>
      <c r="AA272" s="47">
        <f t="shared" si="92"/>
        <v>113</v>
      </c>
      <c r="AB272" s="6">
        <f t="shared" si="93"/>
        <v>36</v>
      </c>
      <c r="AC272" s="40">
        <v>78</v>
      </c>
      <c r="AD272" s="40">
        <f t="shared" si="94"/>
        <v>0</v>
      </c>
      <c r="AE272" s="41">
        <f t="shared" si="95"/>
        <v>1</v>
      </c>
      <c r="AF272" s="4">
        <v>6</v>
      </c>
      <c r="AG272" s="4">
        <v>6</v>
      </c>
      <c r="AH272" s="87">
        <f t="shared" si="96"/>
        <v>0</v>
      </c>
      <c r="AI272" s="43">
        <f t="shared" si="97"/>
        <v>0</v>
      </c>
      <c r="AJ272" s="53">
        <f t="shared" si="98"/>
        <v>56.599999999999994</v>
      </c>
      <c r="AK272" s="53">
        <f t="shared" si="99"/>
        <v>2</v>
      </c>
      <c r="AL272" s="53">
        <f t="shared" si="100"/>
        <v>0</v>
      </c>
      <c r="AM272" s="88">
        <f t="shared" si="101"/>
        <v>160</v>
      </c>
      <c r="AN272" s="88">
        <f t="shared" si="102"/>
        <v>0</v>
      </c>
    </row>
    <row r="273" spans="1:40" ht="15" hidden="1" x14ac:dyDescent="0.25">
      <c r="A273" s="11" t="s">
        <v>249</v>
      </c>
      <c r="B273" s="13" t="s">
        <v>258</v>
      </c>
      <c r="C273" s="1" t="str">
        <f t="shared" si="86"/>
        <v>ÇORUM</v>
      </c>
      <c r="D273" s="14">
        <v>54</v>
      </c>
      <c r="E273" s="14">
        <v>160</v>
      </c>
      <c r="F273" s="14">
        <v>294</v>
      </c>
      <c r="G273" s="14">
        <v>508</v>
      </c>
      <c r="H273" s="15">
        <v>54</v>
      </c>
      <c r="I273" s="15">
        <v>148</v>
      </c>
      <c r="J273" s="15">
        <v>303</v>
      </c>
      <c r="K273" s="15">
        <v>505</v>
      </c>
      <c r="L273" s="49">
        <v>21</v>
      </c>
      <c r="M273" s="6">
        <v>76</v>
      </c>
      <c r="N273" s="16">
        <f t="shared" si="84"/>
        <v>-3</v>
      </c>
      <c r="O273" s="17">
        <f t="shared" si="85"/>
        <v>-5.905511811023622E-3</v>
      </c>
      <c r="P273" s="10">
        <v>462</v>
      </c>
      <c r="Q273" s="10">
        <v>550</v>
      </c>
      <c r="R273" s="10">
        <v>446</v>
      </c>
      <c r="S273" s="10">
        <v>575</v>
      </c>
      <c r="T273" s="10">
        <v>996</v>
      </c>
      <c r="U273" s="10">
        <v>1458</v>
      </c>
      <c r="V273" s="18">
        <f t="shared" si="87"/>
        <v>0.11688311688311688</v>
      </c>
      <c r="W273" s="18">
        <f t="shared" si="88"/>
        <v>0.2690909090909091</v>
      </c>
      <c r="X273" s="18">
        <f t="shared" si="89"/>
        <v>0.55605381165919288</v>
      </c>
      <c r="Y273" s="18">
        <f t="shared" si="90"/>
        <v>0.39759036144578314</v>
      </c>
      <c r="Z273" s="18">
        <f t="shared" si="91"/>
        <v>0.30864197530864196</v>
      </c>
      <c r="AA273" s="47">
        <f t="shared" si="92"/>
        <v>600</v>
      </c>
      <c r="AB273" s="6">
        <f t="shared" si="93"/>
        <v>198</v>
      </c>
      <c r="AC273" s="40">
        <v>505</v>
      </c>
      <c r="AD273" s="40">
        <f t="shared" si="94"/>
        <v>0</v>
      </c>
      <c r="AE273" s="41">
        <f t="shared" si="95"/>
        <v>1</v>
      </c>
      <c r="AF273" s="4">
        <v>22</v>
      </c>
      <c r="AG273" s="4">
        <v>28</v>
      </c>
      <c r="AH273" s="87">
        <f t="shared" si="96"/>
        <v>0.27272727272727271</v>
      </c>
      <c r="AI273" s="43">
        <f t="shared" si="97"/>
        <v>0.42857142857142855</v>
      </c>
      <c r="AJ273" s="53">
        <f t="shared" si="98"/>
        <v>301.19999999999993</v>
      </c>
      <c r="AK273" s="53">
        <f t="shared" si="99"/>
        <v>15</v>
      </c>
      <c r="AL273" s="53">
        <f t="shared" si="100"/>
        <v>3</v>
      </c>
      <c r="AM273" s="88">
        <f t="shared" si="101"/>
        <v>1200</v>
      </c>
      <c r="AN273" s="88">
        <f t="shared" si="102"/>
        <v>3600</v>
      </c>
    </row>
    <row r="274" spans="1:40" ht="15" hidden="1" customHeight="1" x14ac:dyDescent="0.25">
      <c r="A274" s="11" t="s">
        <v>249</v>
      </c>
      <c r="B274" s="13" t="s">
        <v>259</v>
      </c>
      <c r="C274" s="1" t="str">
        <f t="shared" si="86"/>
        <v>ÇORUM</v>
      </c>
      <c r="D274" s="14">
        <v>54</v>
      </c>
      <c r="E274" s="14">
        <v>239</v>
      </c>
      <c r="F274" s="14">
        <v>391</v>
      </c>
      <c r="G274" s="14">
        <v>684</v>
      </c>
      <c r="H274" s="15">
        <v>55</v>
      </c>
      <c r="I274" s="15">
        <v>256</v>
      </c>
      <c r="J274" s="15">
        <v>384</v>
      </c>
      <c r="K274" s="15">
        <v>695</v>
      </c>
      <c r="L274" s="49">
        <v>37</v>
      </c>
      <c r="M274" s="6">
        <v>86</v>
      </c>
      <c r="N274" s="16">
        <f t="shared" si="84"/>
        <v>11</v>
      </c>
      <c r="O274" s="17">
        <f t="shared" si="85"/>
        <v>1.6081871345029239E-2</v>
      </c>
      <c r="P274" s="10">
        <v>485</v>
      </c>
      <c r="Q274" s="10">
        <v>673</v>
      </c>
      <c r="R274" s="10">
        <v>512</v>
      </c>
      <c r="S274" s="10">
        <v>680</v>
      </c>
      <c r="T274" s="10">
        <v>1185</v>
      </c>
      <c r="U274" s="10">
        <v>1670</v>
      </c>
      <c r="V274" s="18">
        <f t="shared" si="87"/>
        <v>0.1134020618556701</v>
      </c>
      <c r="W274" s="18">
        <f t="shared" si="88"/>
        <v>0.38038632986627041</v>
      </c>
      <c r="X274" s="18">
        <f t="shared" si="89"/>
        <v>0.654296875</v>
      </c>
      <c r="Y274" s="18">
        <f t="shared" si="90"/>
        <v>0.49873417721518987</v>
      </c>
      <c r="Z274" s="18">
        <f t="shared" si="91"/>
        <v>0.38682634730538923</v>
      </c>
      <c r="AA274" s="47">
        <f t="shared" si="92"/>
        <v>594</v>
      </c>
      <c r="AB274" s="6">
        <f t="shared" si="93"/>
        <v>177</v>
      </c>
      <c r="AC274" s="40">
        <v>674</v>
      </c>
      <c r="AD274" s="40">
        <f t="shared" si="94"/>
        <v>21</v>
      </c>
      <c r="AE274" s="41">
        <f t="shared" si="95"/>
        <v>0.96978417266187056</v>
      </c>
      <c r="AF274" s="4">
        <v>38</v>
      </c>
      <c r="AG274" s="4">
        <v>42</v>
      </c>
      <c r="AH274" s="87">
        <f t="shared" si="96"/>
        <v>0.10526315789473684</v>
      </c>
      <c r="AI274" s="43">
        <f t="shared" si="97"/>
        <v>0.19047619047619047</v>
      </c>
      <c r="AJ274" s="53">
        <f t="shared" si="98"/>
        <v>238.5</v>
      </c>
      <c r="AK274" s="53">
        <f t="shared" si="99"/>
        <v>11</v>
      </c>
      <c r="AL274" s="53">
        <f t="shared" si="100"/>
        <v>2</v>
      </c>
      <c r="AM274" s="88">
        <f t="shared" si="101"/>
        <v>880</v>
      </c>
      <c r="AN274" s="88">
        <f t="shared" si="102"/>
        <v>2400</v>
      </c>
    </row>
    <row r="275" spans="1:40" ht="15" hidden="1" x14ac:dyDescent="0.25">
      <c r="A275" s="11" t="s">
        <v>249</v>
      </c>
      <c r="B275" s="13" t="s">
        <v>260</v>
      </c>
      <c r="C275" s="1" t="str">
        <f t="shared" si="86"/>
        <v>ÇORUM</v>
      </c>
      <c r="D275" s="14">
        <v>8</v>
      </c>
      <c r="E275" s="14">
        <v>20</v>
      </c>
      <c r="F275" s="14">
        <v>47</v>
      </c>
      <c r="G275" s="14">
        <v>75</v>
      </c>
      <c r="H275" s="15">
        <v>16</v>
      </c>
      <c r="I275" s="15">
        <v>24</v>
      </c>
      <c r="J275" s="15">
        <v>32</v>
      </c>
      <c r="K275" s="15">
        <v>72</v>
      </c>
      <c r="L275" s="49">
        <v>6</v>
      </c>
      <c r="M275" s="6">
        <v>11</v>
      </c>
      <c r="N275" s="16">
        <f t="shared" si="84"/>
        <v>-3</v>
      </c>
      <c r="O275" s="17">
        <f t="shared" si="85"/>
        <v>-0.04</v>
      </c>
      <c r="P275" s="10">
        <v>57</v>
      </c>
      <c r="Q275" s="10">
        <v>79</v>
      </c>
      <c r="R275" s="10">
        <v>59</v>
      </c>
      <c r="S275" s="10">
        <v>75</v>
      </c>
      <c r="T275" s="10">
        <v>138</v>
      </c>
      <c r="U275" s="10">
        <v>195</v>
      </c>
      <c r="V275" s="18">
        <f t="shared" si="87"/>
        <v>0.2807017543859649</v>
      </c>
      <c r="W275" s="18">
        <f t="shared" si="88"/>
        <v>0.30379746835443039</v>
      </c>
      <c r="X275" s="18">
        <f t="shared" si="89"/>
        <v>0.4576271186440678</v>
      </c>
      <c r="Y275" s="18">
        <f t="shared" si="90"/>
        <v>0.36956521739130432</v>
      </c>
      <c r="Z275" s="18">
        <f t="shared" si="91"/>
        <v>0.34358974358974359</v>
      </c>
      <c r="AA275" s="47">
        <f t="shared" si="92"/>
        <v>87</v>
      </c>
      <c r="AB275" s="6">
        <f t="shared" si="93"/>
        <v>32</v>
      </c>
      <c r="AC275" s="40">
        <v>72</v>
      </c>
      <c r="AD275" s="40">
        <f t="shared" si="94"/>
        <v>0</v>
      </c>
      <c r="AE275" s="41">
        <f t="shared" si="95"/>
        <v>1</v>
      </c>
      <c r="AF275" s="4">
        <v>5</v>
      </c>
      <c r="AG275" s="4">
        <v>7</v>
      </c>
      <c r="AH275" s="87">
        <f t="shared" si="96"/>
        <v>0.4</v>
      </c>
      <c r="AI275" s="43">
        <f t="shared" si="97"/>
        <v>0.5714285714285714</v>
      </c>
      <c r="AJ275" s="53">
        <f t="shared" si="98"/>
        <v>45.599999999999994</v>
      </c>
      <c r="AK275" s="53">
        <f t="shared" si="99"/>
        <v>2</v>
      </c>
      <c r="AL275" s="53">
        <f t="shared" si="100"/>
        <v>0</v>
      </c>
      <c r="AM275" s="88">
        <f t="shared" si="101"/>
        <v>160</v>
      </c>
      <c r="AN275" s="88">
        <f t="shared" si="102"/>
        <v>0</v>
      </c>
    </row>
    <row r="276" spans="1:40" ht="15" hidden="1" x14ac:dyDescent="0.25">
      <c r="A276" s="11" t="s">
        <v>261</v>
      </c>
      <c r="B276" s="13" t="s">
        <v>262</v>
      </c>
      <c r="C276" s="1" t="str">
        <f t="shared" si="86"/>
        <v>DENİZLİ</v>
      </c>
      <c r="D276" s="14">
        <v>73</v>
      </c>
      <c r="E276" s="14">
        <v>254</v>
      </c>
      <c r="F276" s="14">
        <v>471</v>
      </c>
      <c r="G276" s="14">
        <v>798</v>
      </c>
      <c r="H276" s="15">
        <v>70</v>
      </c>
      <c r="I276" s="15">
        <v>271</v>
      </c>
      <c r="J276" s="15">
        <v>523</v>
      </c>
      <c r="K276" s="15">
        <v>864</v>
      </c>
      <c r="L276" s="49">
        <v>22</v>
      </c>
      <c r="M276" s="6">
        <v>132</v>
      </c>
      <c r="N276" s="16">
        <f t="shared" si="84"/>
        <v>66</v>
      </c>
      <c r="O276" s="17">
        <f t="shared" si="85"/>
        <v>8.2706766917293228E-2</v>
      </c>
      <c r="P276" s="10">
        <v>516</v>
      </c>
      <c r="Q276" s="10">
        <v>593</v>
      </c>
      <c r="R276" s="10">
        <v>499</v>
      </c>
      <c r="S276" s="10">
        <v>654</v>
      </c>
      <c r="T276" s="10">
        <v>1092</v>
      </c>
      <c r="U276" s="10">
        <v>1608</v>
      </c>
      <c r="V276" s="18">
        <f t="shared" si="87"/>
        <v>0.13565891472868216</v>
      </c>
      <c r="W276" s="18">
        <f t="shared" si="88"/>
        <v>0.45699831365935917</v>
      </c>
      <c r="X276" s="18">
        <f t="shared" si="89"/>
        <v>0.82765531062124253</v>
      </c>
      <c r="Y276" s="18">
        <f t="shared" si="90"/>
        <v>0.62637362637362637</v>
      </c>
      <c r="Z276" s="18">
        <f t="shared" si="91"/>
        <v>0.46890547263681592</v>
      </c>
      <c r="AA276" s="47">
        <f t="shared" si="92"/>
        <v>408</v>
      </c>
      <c r="AB276" s="6">
        <f t="shared" si="93"/>
        <v>86</v>
      </c>
      <c r="AC276" s="40">
        <v>720</v>
      </c>
      <c r="AD276" s="40">
        <f t="shared" si="94"/>
        <v>144</v>
      </c>
      <c r="AE276" s="41">
        <f t="shared" si="95"/>
        <v>0.83333333333333337</v>
      </c>
      <c r="AF276" s="4">
        <v>41</v>
      </c>
      <c r="AG276" s="4">
        <v>50</v>
      </c>
      <c r="AH276" s="87">
        <f t="shared" si="96"/>
        <v>0.21951219512195122</v>
      </c>
      <c r="AI276" s="43">
        <f t="shared" si="97"/>
        <v>0.36</v>
      </c>
      <c r="AJ276" s="53">
        <f t="shared" si="98"/>
        <v>80.399999999999977</v>
      </c>
      <c r="AK276" s="53">
        <f t="shared" si="99"/>
        <v>4</v>
      </c>
      <c r="AL276" s="53">
        <f t="shared" si="100"/>
        <v>0</v>
      </c>
      <c r="AM276" s="88">
        <f t="shared" si="101"/>
        <v>320</v>
      </c>
      <c r="AN276" s="88">
        <f t="shared" si="102"/>
        <v>0</v>
      </c>
    </row>
    <row r="277" spans="1:40" ht="15" hidden="1" x14ac:dyDescent="0.25">
      <c r="A277" s="11" t="s">
        <v>261</v>
      </c>
      <c r="B277" s="13" t="s">
        <v>263</v>
      </c>
      <c r="C277" s="1" t="str">
        <f t="shared" si="86"/>
        <v>DENİZLİ</v>
      </c>
      <c r="D277" s="14">
        <v>8</v>
      </c>
      <c r="E277" s="14">
        <v>28</v>
      </c>
      <c r="F277" s="14">
        <v>68</v>
      </c>
      <c r="G277" s="14">
        <v>104</v>
      </c>
      <c r="H277" s="15">
        <v>13</v>
      </c>
      <c r="I277" s="15">
        <v>32</v>
      </c>
      <c r="J277" s="15">
        <v>67</v>
      </c>
      <c r="K277" s="15">
        <v>112</v>
      </c>
      <c r="L277" s="49">
        <v>1</v>
      </c>
      <c r="M277" s="6">
        <v>8</v>
      </c>
      <c r="N277" s="16">
        <f t="shared" si="84"/>
        <v>8</v>
      </c>
      <c r="O277" s="17">
        <f t="shared" si="85"/>
        <v>7.6923076923076927E-2</v>
      </c>
      <c r="P277" s="10">
        <v>74</v>
      </c>
      <c r="Q277" s="10">
        <v>93</v>
      </c>
      <c r="R277" s="10">
        <v>61</v>
      </c>
      <c r="S277" s="10">
        <v>87</v>
      </c>
      <c r="T277" s="10">
        <v>154</v>
      </c>
      <c r="U277" s="10">
        <v>228</v>
      </c>
      <c r="V277" s="18">
        <f t="shared" si="87"/>
        <v>0.17567567567567569</v>
      </c>
      <c r="W277" s="18">
        <f t="shared" si="88"/>
        <v>0.34408602150537637</v>
      </c>
      <c r="X277" s="18">
        <f t="shared" si="89"/>
        <v>0.98360655737704916</v>
      </c>
      <c r="Y277" s="18">
        <f t="shared" si="90"/>
        <v>0.59740259740259738</v>
      </c>
      <c r="Z277" s="18">
        <f t="shared" si="91"/>
        <v>0.46052631578947367</v>
      </c>
      <c r="AA277" s="47">
        <f t="shared" si="92"/>
        <v>62</v>
      </c>
      <c r="AB277" s="6">
        <f t="shared" si="93"/>
        <v>1</v>
      </c>
      <c r="AC277" s="40">
        <v>112</v>
      </c>
      <c r="AD277" s="40">
        <f t="shared" si="94"/>
        <v>0</v>
      </c>
      <c r="AE277" s="41">
        <f t="shared" si="95"/>
        <v>1</v>
      </c>
      <c r="AF277" s="4">
        <v>6</v>
      </c>
      <c r="AG277" s="4">
        <v>7</v>
      </c>
      <c r="AH277" s="87">
        <f t="shared" si="96"/>
        <v>0.16666666666666666</v>
      </c>
      <c r="AI277" s="43">
        <f t="shared" si="97"/>
        <v>0.2857142857142857</v>
      </c>
      <c r="AJ277" s="53">
        <f t="shared" si="98"/>
        <v>15.799999999999997</v>
      </c>
      <c r="AK277" s="53">
        <f t="shared" si="99"/>
        <v>0</v>
      </c>
      <c r="AL277" s="53">
        <f t="shared" si="100"/>
        <v>0</v>
      </c>
      <c r="AM277" s="88">
        <f t="shared" si="101"/>
        <v>0</v>
      </c>
      <c r="AN277" s="88">
        <f t="shared" si="102"/>
        <v>0</v>
      </c>
    </row>
    <row r="278" spans="1:40" ht="15" hidden="1" x14ac:dyDescent="0.25">
      <c r="A278" s="11" t="s">
        <v>261</v>
      </c>
      <c r="B278" s="13" t="s">
        <v>264</v>
      </c>
      <c r="C278" s="1" t="str">
        <f t="shared" si="86"/>
        <v>DENİZLİ</v>
      </c>
      <c r="D278" s="14">
        <v>1</v>
      </c>
      <c r="E278" s="14">
        <v>27</v>
      </c>
      <c r="F278" s="14">
        <v>66</v>
      </c>
      <c r="G278" s="14">
        <v>94</v>
      </c>
      <c r="H278" s="15">
        <v>13</v>
      </c>
      <c r="I278" s="15">
        <v>26</v>
      </c>
      <c r="J278" s="15">
        <v>57</v>
      </c>
      <c r="K278" s="15">
        <v>96</v>
      </c>
      <c r="L278" s="49">
        <v>2</v>
      </c>
      <c r="M278" s="6">
        <v>7</v>
      </c>
      <c r="N278" s="16">
        <f t="shared" si="84"/>
        <v>2</v>
      </c>
      <c r="O278" s="17">
        <f t="shared" si="85"/>
        <v>2.1276595744680851E-2</v>
      </c>
      <c r="P278" s="10">
        <v>46</v>
      </c>
      <c r="Q278" s="10">
        <v>64</v>
      </c>
      <c r="R278" s="10">
        <v>48</v>
      </c>
      <c r="S278" s="10">
        <v>63</v>
      </c>
      <c r="T278" s="10">
        <v>112</v>
      </c>
      <c r="U278" s="10">
        <v>158</v>
      </c>
      <c r="V278" s="18">
        <f t="shared" si="87"/>
        <v>0.28260869565217389</v>
      </c>
      <c r="W278" s="18">
        <f t="shared" si="88"/>
        <v>0.40625</v>
      </c>
      <c r="X278" s="18">
        <f t="shared" si="89"/>
        <v>1.0833333333333333</v>
      </c>
      <c r="Y278" s="18">
        <f t="shared" si="90"/>
        <v>0.6964285714285714</v>
      </c>
      <c r="Z278" s="18">
        <f t="shared" si="91"/>
        <v>0.57594936708860756</v>
      </c>
      <c r="AA278" s="47">
        <f t="shared" si="92"/>
        <v>34</v>
      </c>
      <c r="AB278" s="6">
        <f t="shared" si="93"/>
        <v>-4</v>
      </c>
      <c r="AC278" s="40">
        <v>96</v>
      </c>
      <c r="AD278" s="40">
        <f t="shared" si="94"/>
        <v>0</v>
      </c>
      <c r="AE278" s="41">
        <f t="shared" si="95"/>
        <v>1</v>
      </c>
      <c r="AF278" s="4">
        <v>10</v>
      </c>
      <c r="AG278" s="4">
        <v>7</v>
      </c>
      <c r="AH278" s="87">
        <f t="shared" si="96"/>
        <v>0</v>
      </c>
      <c r="AI278" s="43">
        <f t="shared" si="97"/>
        <v>0</v>
      </c>
      <c r="AJ278" s="53">
        <f t="shared" si="98"/>
        <v>0.39999999999999147</v>
      </c>
      <c r="AK278" s="53">
        <f t="shared" si="99"/>
        <v>0</v>
      </c>
      <c r="AL278" s="53">
        <f t="shared" si="100"/>
        <v>0</v>
      </c>
      <c r="AM278" s="88">
        <f t="shared" si="101"/>
        <v>0</v>
      </c>
      <c r="AN278" s="88">
        <f t="shared" si="102"/>
        <v>0</v>
      </c>
    </row>
    <row r="279" spans="1:40" ht="15" hidden="1" x14ac:dyDescent="0.25">
      <c r="A279" s="11" t="s">
        <v>261</v>
      </c>
      <c r="B279" s="13" t="s">
        <v>265</v>
      </c>
      <c r="C279" s="1" t="str">
        <f t="shared" si="86"/>
        <v>DENİZLİ</v>
      </c>
      <c r="D279" s="14">
        <v>8</v>
      </c>
      <c r="E279" s="14">
        <v>36</v>
      </c>
      <c r="F279" s="14">
        <v>39</v>
      </c>
      <c r="G279" s="14">
        <v>83</v>
      </c>
      <c r="H279" s="15">
        <v>20</v>
      </c>
      <c r="I279" s="15">
        <v>37</v>
      </c>
      <c r="J279" s="15">
        <v>48</v>
      </c>
      <c r="K279" s="15">
        <v>105</v>
      </c>
      <c r="L279" s="49">
        <v>2</v>
      </c>
      <c r="M279" s="6">
        <v>12</v>
      </c>
      <c r="N279" s="16">
        <f t="shared" si="84"/>
        <v>22</v>
      </c>
      <c r="O279" s="17">
        <f t="shared" si="85"/>
        <v>0.26506024096385544</v>
      </c>
      <c r="P279" s="10">
        <v>56</v>
      </c>
      <c r="Q279" s="10">
        <v>44</v>
      </c>
      <c r="R279" s="10">
        <v>50</v>
      </c>
      <c r="S279" s="10">
        <v>59</v>
      </c>
      <c r="T279" s="10">
        <v>94</v>
      </c>
      <c r="U279" s="10">
        <v>150</v>
      </c>
      <c r="V279" s="18">
        <f t="shared" si="87"/>
        <v>0.35714285714285715</v>
      </c>
      <c r="W279" s="18">
        <f t="shared" si="88"/>
        <v>0.84090909090909094</v>
      </c>
      <c r="X279" s="18">
        <f t="shared" si="89"/>
        <v>0.76</v>
      </c>
      <c r="Y279" s="18">
        <f t="shared" si="90"/>
        <v>0.7978723404255319</v>
      </c>
      <c r="Z279" s="18">
        <f t="shared" si="91"/>
        <v>0.6333333333333333</v>
      </c>
      <c r="AA279" s="47">
        <f t="shared" si="92"/>
        <v>19</v>
      </c>
      <c r="AB279" s="6">
        <f t="shared" si="93"/>
        <v>12</v>
      </c>
      <c r="AC279" s="40">
        <v>105</v>
      </c>
      <c r="AD279" s="40">
        <f t="shared" si="94"/>
        <v>0</v>
      </c>
      <c r="AE279" s="41">
        <f t="shared" si="95"/>
        <v>1</v>
      </c>
      <c r="AF279" s="4">
        <v>6</v>
      </c>
      <c r="AG279" s="4">
        <v>6</v>
      </c>
      <c r="AH279" s="87">
        <f t="shared" si="96"/>
        <v>0</v>
      </c>
      <c r="AI279" s="43">
        <f t="shared" si="97"/>
        <v>0</v>
      </c>
      <c r="AJ279" s="53">
        <f t="shared" si="98"/>
        <v>0</v>
      </c>
      <c r="AK279" s="53">
        <f t="shared" si="99"/>
        <v>0</v>
      </c>
      <c r="AL279" s="53">
        <f t="shared" si="100"/>
        <v>0</v>
      </c>
      <c r="AM279" s="88">
        <f t="shared" si="101"/>
        <v>0</v>
      </c>
      <c r="AN279" s="88">
        <f t="shared" si="102"/>
        <v>0</v>
      </c>
    </row>
    <row r="280" spans="1:40" ht="15" hidden="1" x14ac:dyDescent="0.25">
      <c r="A280" s="11" t="s">
        <v>261</v>
      </c>
      <c r="B280" s="13" t="s">
        <v>266</v>
      </c>
      <c r="C280" s="1" t="str">
        <f t="shared" si="86"/>
        <v>DENİZLİ</v>
      </c>
      <c r="D280" s="14">
        <v>14</v>
      </c>
      <c r="E280" s="14">
        <v>57</v>
      </c>
      <c r="F280" s="14">
        <v>55</v>
      </c>
      <c r="G280" s="14">
        <v>126</v>
      </c>
      <c r="H280" s="15">
        <v>17</v>
      </c>
      <c r="I280" s="15">
        <v>59</v>
      </c>
      <c r="J280" s="15">
        <v>62</v>
      </c>
      <c r="K280" s="15">
        <v>138</v>
      </c>
      <c r="L280" s="49">
        <v>4</v>
      </c>
      <c r="M280" s="6">
        <v>17</v>
      </c>
      <c r="N280" s="16">
        <f t="shared" si="84"/>
        <v>12</v>
      </c>
      <c r="O280" s="17">
        <f t="shared" si="85"/>
        <v>9.5238095238095233E-2</v>
      </c>
      <c r="P280" s="10">
        <v>55</v>
      </c>
      <c r="Q280" s="10">
        <v>84</v>
      </c>
      <c r="R280" s="10">
        <v>63</v>
      </c>
      <c r="S280" s="10">
        <v>85</v>
      </c>
      <c r="T280" s="10">
        <v>147</v>
      </c>
      <c r="U280" s="10">
        <v>202</v>
      </c>
      <c r="V280" s="18">
        <f t="shared" si="87"/>
        <v>0.30909090909090908</v>
      </c>
      <c r="W280" s="18">
        <f t="shared" si="88"/>
        <v>0.70238095238095233</v>
      </c>
      <c r="X280" s="18">
        <f t="shared" si="89"/>
        <v>0.77777777777777779</v>
      </c>
      <c r="Y280" s="18">
        <f t="shared" si="90"/>
        <v>0.73469387755102045</v>
      </c>
      <c r="Z280" s="18">
        <f t="shared" si="91"/>
        <v>0.61881188118811881</v>
      </c>
      <c r="AA280" s="47">
        <f t="shared" si="92"/>
        <v>39</v>
      </c>
      <c r="AB280" s="6">
        <f t="shared" si="93"/>
        <v>14</v>
      </c>
      <c r="AC280" s="40">
        <v>138</v>
      </c>
      <c r="AD280" s="40">
        <f t="shared" si="94"/>
        <v>0</v>
      </c>
      <c r="AE280" s="41">
        <f t="shared" si="95"/>
        <v>1</v>
      </c>
      <c r="AF280" s="4">
        <v>10</v>
      </c>
      <c r="AG280" s="4">
        <v>11</v>
      </c>
      <c r="AH280" s="87">
        <f t="shared" si="96"/>
        <v>0.1</v>
      </c>
      <c r="AI280" s="43">
        <f t="shared" si="97"/>
        <v>0.18181818181818182</v>
      </c>
      <c r="AJ280" s="53">
        <f t="shared" si="98"/>
        <v>0</v>
      </c>
      <c r="AK280" s="53">
        <f t="shared" si="99"/>
        <v>0</v>
      </c>
      <c r="AL280" s="53">
        <f t="shared" si="100"/>
        <v>0</v>
      </c>
      <c r="AM280" s="88">
        <f t="shared" si="101"/>
        <v>0</v>
      </c>
      <c r="AN280" s="88">
        <f t="shared" si="102"/>
        <v>0</v>
      </c>
    </row>
    <row r="281" spans="1:40" ht="12.75" hidden="1" customHeight="1" x14ac:dyDescent="0.2">
      <c r="A281" s="11" t="s">
        <v>261</v>
      </c>
      <c r="B281" s="13" t="s">
        <v>1024</v>
      </c>
      <c r="C281" s="1" t="str">
        <f t="shared" si="86"/>
        <v>DENİZLİ</v>
      </c>
      <c r="D281" s="14">
        <v>25</v>
      </c>
      <c r="E281" s="14">
        <v>41</v>
      </c>
      <c r="F281" s="14">
        <v>86</v>
      </c>
      <c r="G281" s="14">
        <v>152</v>
      </c>
      <c r="H281" s="15">
        <v>23</v>
      </c>
      <c r="I281" s="15">
        <v>66</v>
      </c>
      <c r="J281" s="15">
        <v>96</v>
      </c>
      <c r="K281" s="15">
        <v>185</v>
      </c>
      <c r="L281" s="50"/>
      <c r="M281" s="6">
        <v>29</v>
      </c>
      <c r="N281" s="16">
        <f t="shared" si="84"/>
        <v>33</v>
      </c>
      <c r="O281" s="17">
        <f t="shared" si="85"/>
        <v>0.21710526315789475</v>
      </c>
      <c r="P281" s="10">
        <v>88</v>
      </c>
      <c r="Q281" s="10">
        <v>121</v>
      </c>
      <c r="R281" s="10">
        <v>88</v>
      </c>
      <c r="S281" s="10">
        <v>126</v>
      </c>
      <c r="T281" s="10">
        <v>209</v>
      </c>
      <c r="U281" s="10">
        <v>297</v>
      </c>
      <c r="V281" s="18">
        <f t="shared" si="87"/>
        <v>0.26136363636363635</v>
      </c>
      <c r="W281" s="18">
        <f t="shared" si="88"/>
        <v>0.54545454545454541</v>
      </c>
      <c r="X281" s="18">
        <f t="shared" si="89"/>
        <v>0.76136363636363635</v>
      </c>
      <c r="Y281" s="18">
        <f t="shared" si="90"/>
        <v>0.63636363636363635</v>
      </c>
      <c r="Z281" s="18">
        <f t="shared" si="91"/>
        <v>0.5252525252525253</v>
      </c>
      <c r="AA281" s="47">
        <f t="shared" si="92"/>
        <v>76</v>
      </c>
      <c r="AB281" s="6">
        <f t="shared" si="93"/>
        <v>21</v>
      </c>
      <c r="AC281" s="40">
        <v>185</v>
      </c>
      <c r="AD281" s="40">
        <f t="shared" si="94"/>
        <v>0</v>
      </c>
      <c r="AE281" s="41">
        <f t="shared" si="95"/>
        <v>1</v>
      </c>
      <c r="AF281" s="4">
        <v>10</v>
      </c>
      <c r="AG281" s="4">
        <v>11</v>
      </c>
      <c r="AH281" s="87">
        <f t="shared" si="96"/>
        <v>0.1</v>
      </c>
      <c r="AI281" s="43">
        <f t="shared" si="97"/>
        <v>0.18181818181818182</v>
      </c>
      <c r="AJ281" s="53">
        <f t="shared" si="98"/>
        <v>13.299999999999983</v>
      </c>
      <c r="AK281" s="53">
        <f t="shared" si="99"/>
        <v>0</v>
      </c>
      <c r="AL281" s="53">
        <f t="shared" si="100"/>
        <v>0</v>
      </c>
      <c r="AM281" s="88">
        <f t="shared" si="101"/>
        <v>0</v>
      </c>
      <c r="AN281" s="88">
        <f t="shared" si="102"/>
        <v>0</v>
      </c>
    </row>
    <row r="282" spans="1:40" ht="15" hidden="1" x14ac:dyDescent="0.25">
      <c r="A282" s="11" t="s">
        <v>261</v>
      </c>
      <c r="B282" s="13" t="s">
        <v>267</v>
      </c>
      <c r="C282" s="1" t="str">
        <f t="shared" si="86"/>
        <v>DENİZLİ</v>
      </c>
      <c r="D282" s="14">
        <v>34</v>
      </c>
      <c r="E282" s="14">
        <v>117</v>
      </c>
      <c r="F282" s="14">
        <v>213</v>
      </c>
      <c r="G282" s="14">
        <v>364</v>
      </c>
      <c r="H282" s="15">
        <v>46</v>
      </c>
      <c r="I282" s="15">
        <v>106</v>
      </c>
      <c r="J282" s="15">
        <v>244</v>
      </c>
      <c r="K282" s="15">
        <v>396</v>
      </c>
      <c r="L282" s="49">
        <v>10</v>
      </c>
      <c r="M282" s="6">
        <v>66</v>
      </c>
      <c r="N282" s="16">
        <f t="shared" si="84"/>
        <v>32</v>
      </c>
      <c r="O282" s="17">
        <f t="shared" si="85"/>
        <v>8.7912087912087919E-2</v>
      </c>
      <c r="P282" s="10">
        <v>242</v>
      </c>
      <c r="Q282" s="10">
        <v>300</v>
      </c>
      <c r="R282" s="10">
        <v>245</v>
      </c>
      <c r="S282" s="10">
        <v>313</v>
      </c>
      <c r="T282" s="10">
        <v>545</v>
      </c>
      <c r="U282" s="10">
        <v>787</v>
      </c>
      <c r="V282" s="18">
        <f t="shared" si="87"/>
        <v>0.19008264462809918</v>
      </c>
      <c r="W282" s="18">
        <f t="shared" si="88"/>
        <v>0.35333333333333333</v>
      </c>
      <c r="X282" s="18">
        <f t="shared" si="89"/>
        <v>0.76734693877551019</v>
      </c>
      <c r="Y282" s="18">
        <f t="shared" si="90"/>
        <v>0.5394495412844037</v>
      </c>
      <c r="Z282" s="18">
        <f t="shared" si="91"/>
        <v>0.43202033036848791</v>
      </c>
      <c r="AA282" s="47">
        <f t="shared" si="92"/>
        <v>251</v>
      </c>
      <c r="AB282" s="6">
        <f t="shared" si="93"/>
        <v>57</v>
      </c>
      <c r="AC282" s="40">
        <v>396</v>
      </c>
      <c r="AD282" s="40">
        <f t="shared" si="94"/>
        <v>0</v>
      </c>
      <c r="AE282" s="41">
        <f t="shared" si="95"/>
        <v>1</v>
      </c>
      <c r="AF282" s="4">
        <v>19</v>
      </c>
      <c r="AG282" s="4">
        <v>20</v>
      </c>
      <c r="AH282" s="87">
        <f t="shared" si="96"/>
        <v>5.2631578947368418E-2</v>
      </c>
      <c r="AI282" s="43">
        <f t="shared" si="97"/>
        <v>0.1</v>
      </c>
      <c r="AJ282" s="53">
        <f t="shared" si="98"/>
        <v>87.5</v>
      </c>
      <c r="AK282" s="53">
        <f t="shared" si="99"/>
        <v>4</v>
      </c>
      <c r="AL282" s="53">
        <f t="shared" si="100"/>
        <v>0</v>
      </c>
      <c r="AM282" s="88">
        <f t="shared" si="101"/>
        <v>320</v>
      </c>
      <c r="AN282" s="88">
        <f t="shared" si="102"/>
        <v>0</v>
      </c>
    </row>
    <row r="283" spans="1:40" ht="15" hidden="1" x14ac:dyDescent="0.25">
      <c r="A283" s="11" t="s">
        <v>261</v>
      </c>
      <c r="B283" s="13" t="s">
        <v>268</v>
      </c>
      <c r="C283" s="1" t="str">
        <f t="shared" si="86"/>
        <v>DENİZLİ</v>
      </c>
      <c r="D283" s="14">
        <v>14</v>
      </c>
      <c r="E283" s="14">
        <v>77</v>
      </c>
      <c r="F283" s="14">
        <v>156</v>
      </c>
      <c r="G283" s="14">
        <v>247</v>
      </c>
      <c r="H283" s="15">
        <v>33</v>
      </c>
      <c r="I283" s="15">
        <v>88</v>
      </c>
      <c r="J283" s="15">
        <v>159</v>
      </c>
      <c r="K283" s="15">
        <v>280</v>
      </c>
      <c r="L283" s="49">
        <v>3</v>
      </c>
      <c r="M283" s="6">
        <v>49</v>
      </c>
      <c r="N283" s="16">
        <f t="shared" si="84"/>
        <v>33</v>
      </c>
      <c r="O283" s="17">
        <f t="shared" si="85"/>
        <v>0.13360323886639677</v>
      </c>
      <c r="P283" s="10">
        <v>143</v>
      </c>
      <c r="Q283" s="10">
        <v>190</v>
      </c>
      <c r="R283" s="10">
        <v>137</v>
      </c>
      <c r="S283" s="10">
        <v>192</v>
      </c>
      <c r="T283" s="10">
        <v>327</v>
      </c>
      <c r="U283" s="10">
        <v>470</v>
      </c>
      <c r="V283" s="18">
        <f t="shared" si="87"/>
        <v>0.23076923076923078</v>
      </c>
      <c r="W283" s="18">
        <f t="shared" si="88"/>
        <v>0.4631578947368421</v>
      </c>
      <c r="X283" s="18">
        <f t="shared" si="89"/>
        <v>0.82481751824817517</v>
      </c>
      <c r="Y283" s="18">
        <f t="shared" si="90"/>
        <v>0.61467889908256879</v>
      </c>
      <c r="Z283" s="18">
        <f t="shared" si="91"/>
        <v>0.49787234042553191</v>
      </c>
      <c r="AA283" s="47">
        <f t="shared" si="92"/>
        <v>126</v>
      </c>
      <c r="AB283" s="6">
        <f t="shared" si="93"/>
        <v>24</v>
      </c>
      <c r="AC283" s="40">
        <v>280</v>
      </c>
      <c r="AD283" s="40">
        <f t="shared" si="94"/>
        <v>0</v>
      </c>
      <c r="AE283" s="41">
        <f t="shared" si="95"/>
        <v>1</v>
      </c>
      <c r="AF283" s="4">
        <v>18</v>
      </c>
      <c r="AG283" s="4">
        <v>19</v>
      </c>
      <c r="AH283" s="87">
        <f t="shared" si="96"/>
        <v>5.5555555555555552E-2</v>
      </c>
      <c r="AI283" s="43">
        <f t="shared" si="97"/>
        <v>0.10526315789473684</v>
      </c>
      <c r="AJ283" s="53">
        <f t="shared" si="98"/>
        <v>27.899999999999977</v>
      </c>
      <c r="AK283" s="53">
        <f t="shared" si="99"/>
        <v>1</v>
      </c>
      <c r="AL283" s="53">
        <f t="shared" si="100"/>
        <v>0</v>
      </c>
      <c r="AM283" s="88">
        <f t="shared" si="101"/>
        <v>80</v>
      </c>
      <c r="AN283" s="88">
        <f t="shared" si="102"/>
        <v>0</v>
      </c>
    </row>
    <row r="284" spans="1:40" ht="15" hidden="1" x14ac:dyDescent="0.25">
      <c r="A284" s="11" t="s">
        <v>261</v>
      </c>
      <c r="B284" s="13" t="s">
        <v>269</v>
      </c>
      <c r="C284" s="1" t="str">
        <f t="shared" si="86"/>
        <v>DENİZLİ</v>
      </c>
      <c r="D284" s="14">
        <v>5</v>
      </c>
      <c r="E284" s="14">
        <v>57</v>
      </c>
      <c r="F284" s="14">
        <v>98</v>
      </c>
      <c r="G284" s="14">
        <v>160</v>
      </c>
      <c r="H284" s="15">
        <v>13</v>
      </c>
      <c r="I284" s="15">
        <v>74</v>
      </c>
      <c r="J284" s="15">
        <v>82</v>
      </c>
      <c r="K284" s="15">
        <v>169</v>
      </c>
      <c r="L284" s="49">
        <v>27</v>
      </c>
      <c r="M284" s="6">
        <v>16</v>
      </c>
      <c r="N284" s="16">
        <f t="shared" si="84"/>
        <v>9</v>
      </c>
      <c r="O284" s="17">
        <f t="shared" si="85"/>
        <v>5.6250000000000001E-2</v>
      </c>
      <c r="P284" s="10">
        <v>140</v>
      </c>
      <c r="Q284" s="10">
        <v>199</v>
      </c>
      <c r="R284" s="10">
        <v>118</v>
      </c>
      <c r="S284" s="10">
        <v>163</v>
      </c>
      <c r="T284" s="10">
        <v>317</v>
      </c>
      <c r="U284" s="10">
        <v>457</v>
      </c>
      <c r="V284" s="18">
        <f t="shared" si="87"/>
        <v>9.285714285714286E-2</v>
      </c>
      <c r="W284" s="18">
        <f t="shared" si="88"/>
        <v>0.37185929648241206</v>
      </c>
      <c r="X284" s="18">
        <f t="shared" si="89"/>
        <v>0.78813559322033899</v>
      </c>
      <c r="Y284" s="18">
        <f t="shared" si="90"/>
        <v>0.52681388012618302</v>
      </c>
      <c r="Z284" s="18">
        <f t="shared" si="91"/>
        <v>0.39387308533916848</v>
      </c>
      <c r="AA284" s="47">
        <f t="shared" si="92"/>
        <v>150</v>
      </c>
      <c r="AB284" s="6">
        <f t="shared" si="93"/>
        <v>25</v>
      </c>
      <c r="AC284" s="40">
        <v>162</v>
      </c>
      <c r="AD284" s="40">
        <f t="shared" si="94"/>
        <v>7</v>
      </c>
      <c r="AE284" s="41">
        <f t="shared" si="95"/>
        <v>0.95857988165680474</v>
      </c>
      <c r="AF284" s="4">
        <v>9</v>
      </c>
      <c r="AG284" s="4">
        <v>11</v>
      </c>
      <c r="AH284" s="87">
        <f t="shared" si="96"/>
        <v>0.22222222222222221</v>
      </c>
      <c r="AI284" s="43">
        <f t="shared" si="97"/>
        <v>0.36363636363636365</v>
      </c>
      <c r="AJ284" s="53">
        <f t="shared" si="98"/>
        <v>54.899999999999977</v>
      </c>
      <c r="AK284" s="53">
        <f t="shared" si="99"/>
        <v>2</v>
      </c>
      <c r="AL284" s="53">
        <f t="shared" si="100"/>
        <v>0</v>
      </c>
      <c r="AM284" s="88">
        <f t="shared" si="101"/>
        <v>160</v>
      </c>
      <c r="AN284" s="88">
        <f t="shared" si="102"/>
        <v>0</v>
      </c>
    </row>
    <row r="285" spans="1:40" ht="15" hidden="1" x14ac:dyDescent="0.25">
      <c r="A285" s="11" t="s">
        <v>261</v>
      </c>
      <c r="B285" s="13" t="s">
        <v>270</v>
      </c>
      <c r="C285" s="1" t="str">
        <f t="shared" si="86"/>
        <v>DENİZLİ</v>
      </c>
      <c r="D285" s="14">
        <v>6</v>
      </c>
      <c r="E285" s="14">
        <v>31</v>
      </c>
      <c r="F285" s="14">
        <v>67</v>
      </c>
      <c r="G285" s="14">
        <v>104</v>
      </c>
      <c r="H285" s="15">
        <v>17</v>
      </c>
      <c r="I285" s="15">
        <v>40</v>
      </c>
      <c r="J285" s="15">
        <v>74</v>
      </c>
      <c r="K285" s="15">
        <v>131</v>
      </c>
      <c r="L285" s="49">
        <v>2</v>
      </c>
      <c r="M285" s="6">
        <v>27</v>
      </c>
      <c r="N285" s="16">
        <f t="shared" si="84"/>
        <v>27</v>
      </c>
      <c r="O285" s="17">
        <f t="shared" si="85"/>
        <v>0.25961538461538464</v>
      </c>
      <c r="P285" s="10">
        <v>93</v>
      </c>
      <c r="Q285" s="10">
        <v>99</v>
      </c>
      <c r="R285" s="10">
        <v>66</v>
      </c>
      <c r="S285" s="10">
        <v>95</v>
      </c>
      <c r="T285" s="10">
        <v>165</v>
      </c>
      <c r="U285" s="10">
        <v>258</v>
      </c>
      <c r="V285" s="18">
        <f t="shared" si="87"/>
        <v>0.18279569892473119</v>
      </c>
      <c r="W285" s="18">
        <f t="shared" si="88"/>
        <v>0.40404040404040403</v>
      </c>
      <c r="X285" s="18">
        <f t="shared" si="89"/>
        <v>0.74242424242424243</v>
      </c>
      <c r="Y285" s="18">
        <f t="shared" si="90"/>
        <v>0.53939393939393943</v>
      </c>
      <c r="Z285" s="18">
        <f t="shared" si="91"/>
        <v>0.41085271317829458</v>
      </c>
      <c r="AA285" s="47">
        <f t="shared" si="92"/>
        <v>76</v>
      </c>
      <c r="AB285" s="6">
        <f t="shared" si="93"/>
        <v>17</v>
      </c>
      <c r="AC285" s="40">
        <v>131</v>
      </c>
      <c r="AD285" s="40">
        <f t="shared" si="94"/>
        <v>0</v>
      </c>
      <c r="AE285" s="41">
        <f t="shared" si="95"/>
        <v>1</v>
      </c>
      <c r="AF285" s="4">
        <v>8</v>
      </c>
      <c r="AG285" s="4">
        <v>8</v>
      </c>
      <c r="AH285" s="87">
        <f t="shared" si="96"/>
        <v>0</v>
      </c>
      <c r="AI285" s="43">
        <f t="shared" si="97"/>
        <v>0</v>
      </c>
      <c r="AJ285" s="53">
        <f t="shared" si="98"/>
        <v>26.499999999999986</v>
      </c>
      <c r="AK285" s="53">
        <f t="shared" si="99"/>
        <v>1</v>
      </c>
      <c r="AL285" s="53">
        <f t="shared" si="100"/>
        <v>0</v>
      </c>
      <c r="AM285" s="88">
        <f t="shared" si="101"/>
        <v>80</v>
      </c>
      <c r="AN285" s="88">
        <f t="shared" si="102"/>
        <v>0</v>
      </c>
    </row>
    <row r="286" spans="1:40" ht="15" hidden="1" customHeight="1" x14ac:dyDescent="0.25">
      <c r="A286" s="11" t="s">
        <v>261</v>
      </c>
      <c r="B286" s="13" t="s">
        <v>271</v>
      </c>
      <c r="C286" s="1" t="str">
        <f t="shared" si="86"/>
        <v>DENİZLİ</v>
      </c>
      <c r="D286" s="14">
        <v>96</v>
      </c>
      <c r="E286" s="14">
        <v>292</v>
      </c>
      <c r="F286" s="14">
        <v>487</v>
      </c>
      <c r="G286" s="14">
        <v>875</v>
      </c>
      <c r="H286" s="15">
        <v>51</v>
      </c>
      <c r="I286" s="15">
        <v>276</v>
      </c>
      <c r="J286" s="15">
        <v>533</v>
      </c>
      <c r="K286" s="15">
        <v>860</v>
      </c>
      <c r="L286" s="49">
        <v>12</v>
      </c>
      <c r="M286" s="6">
        <v>145</v>
      </c>
      <c r="N286" s="16">
        <f t="shared" si="84"/>
        <v>-15</v>
      </c>
      <c r="O286" s="17">
        <f t="shared" si="85"/>
        <v>-1.7142857142857144E-2</v>
      </c>
      <c r="P286" s="10">
        <v>562</v>
      </c>
      <c r="Q286" s="10">
        <v>754</v>
      </c>
      <c r="R286" s="10">
        <v>561</v>
      </c>
      <c r="S286" s="10">
        <v>738</v>
      </c>
      <c r="T286" s="10">
        <v>1315</v>
      </c>
      <c r="U286" s="10">
        <v>1877</v>
      </c>
      <c r="V286" s="18">
        <f t="shared" si="87"/>
        <v>9.0747330960854092E-2</v>
      </c>
      <c r="W286" s="18">
        <f t="shared" si="88"/>
        <v>0.3660477453580902</v>
      </c>
      <c r="X286" s="18">
        <f t="shared" si="89"/>
        <v>0.71301247771836007</v>
      </c>
      <c r="Y286" s="18">
        <f t="shared" si="90"/>
        <v>0.51406844106463878</v>
      </c>
      <c r="Z286" s="18">
        <f t="shared" si="91"/>
        <v>0.38732019179541821</v>
      </c>
      <c r="AA286" s="47">
        <f t="shared" si="92"/>
        <v>639</v>
      </c>
      <c r="AB286" s="6">
        <f t="shared" si="93"/>
        <v>161</v>
      </c>
      <c r="AC286" s="40">
        <v>834</v>
      </c>
      <c r="AD286" s="40">
        <f t="shared" si="94"/>
        <v>26</v>
      </c>
      <c r="AE286" s="41">
        <f t="shared" si="95"/>
        <v>0.96976744186046515</v>
      </c>
      <c r="AF286" s="4">
        <v>51</v>
      </c>
      <c r="AG286" s="4">
        <v>49</v>
      </c>
      <c r="AH286" s="87">
        <f t="shared" si="96"/>
        <v>0</v>
      </c>
      <c r="AI286" s="43">
        <f t="shared" si="97"/>
        <v>0</v>
      </c>
      <c r="AJ286" s="53">
        <f t="shared" si="98"/>
        <v>244.49999999999989</v>
      </c>
      <c r="AK286" s="53">
        <f t="shared" si="99"/>
        <v>12</v>
      </c>
      <c r="AL286" s="53">
        <f t="shared" si="100"/>
        <v>2</v>
      </c>
      <c r="AM286" s="88">
        <f t="shared" si="101"/>
        <v>960</v>
      </c>
      <c r="AN286" s="88">
        <f t="shared" si="102"/>
        <v>2400</v>
      </c>
    </row>
    <row r="287" spans="1:40" ht="15" hidden="1" x14ac:dyDescent="0.25">
      <c r="A287" s="11" t="s">
        <v>261</v>
      </c>
      <c r="B287" s="13" t="s">
        <v>272</v>
      </c>
      <c r="C287" s="1" t="str">
        <f t="shared" si="86"/>
        <v>DENİZLİ</v>
      </c>
      <c r="D287" s="14">
        <v>1</v>
      </c>
      <c r="E287" s="14">
        <v>35</v>
      </c>
      <c r="F287" s="14">
        <v>55</v>
      </c>
      <c r="G287" s="14">
        <v>91</v>
      </c>
      <c r="H287" s="15">
        <v>7</v>
      </c>
      <c r="I287" s="15">
        <v>19</v>
      </c>
      <c r="J287" s="15">
        <v>91</v>
      </c>
      <c r="K287" s="15">
        <v>117</v>
      </c>
      <c r="L287" s="49">
        <v>6</v>
      </c>
      <c r="M287" s="6">
        <v>24</v>
      </c>
      <c r="N287" s="16">
        <f t="shared" ref="N287:N350" si="103">K287-G287</f>
        <v>26</v>
      </c>
      <c r="O287" s="17">
        <f t="shared" ref="O287:O350" si="104">(K287-G287)/G287</f>
        <v>0.2857142857142857</v>
      </c>
      <c r="P287" s="10">
        <v>97</v>
      </c>
      <c r="Q287" s="10">
        <v>92</v>
      </c>
      <c r="R287" s="10">
        <v>76</v>
      </c>
      <c r="S287" s="10">
        <v>109</v>
      </c>
      <c r="T287" s="10">
        <v>168</v>
      </c>
      <c r="U287" s="10">
        <v>265</v>
      </c>
      <c r="V287" s="18">
        <f t="shared" si="87"/>
        <v>7.2164948453608241E-2</v>
      </c>
      <c r="W287" s="18">
        <f t="shared" si="88"/>
        <v>0.20652173913043478</v>
      </c>
      <c r="X287" s="18">
        <f t="shared" si="89"/>
        <v>0.96052631578947367</v>
      </c>
      <c r="Y287" s="18">
        <f t="shared" si="90"/>
        <v>0.54761904761904767</v>
      </c>
      <c r="Z287" s="18">
        <f t="shared" si="91"/>
        <v>0.37358490566037733</v>
      </c>
      <c r="AA287" s="47">
        <f t="shared" si="92"/>
        <v>76</v>
      </c>
      <c r="AB287" s="6">
        <f t="shared" si="93"/>
        <v>3</v>
      </c>
      <c r="AC287" s="40">
        <v>117</v>
      </c>
      <c r="AD287" s="40">
        <f t="shared" si="94"/>
        <v>0</v>
      </c>
      <c r="AE287" s="41">
        <f t="shared" si="95"/>
        <v>1</v>
      </c>
      <c r="AF287" s="4">
        <v>5</v>
      </c>
      <c r="AG287" s="4">
        <v>7</v>
      </c>
      <c r="AH287" s="87">
        <f t="shared" si="96"/>
        <v>0.4</v>
      </c>
      <c r="AI287" s="43">
        <f t="shared" si="97"/>
        <v>0.5714285714285714</v>
      </c>
      <c r="AJ287" s="53">
        <f t="shared" si="98"/>
        <v>25.599999999999994</v>
      </c>
      <c r="AK287" s="53">
        <f t="shared" si="99"/>
        <v>1</v>
      </c>
      <c r="AL287" s="53">
        <f t="shared" si="100"/>
        <v>0</v>
      </c>
      <c r="AM287" s="88">
        <f t="shared" si="101"/>
        <v>80</v>
      </c>
      <c r="AN287" s="88">
        <f t="shared" si="102"/>
        <v>0</v>
      </c>
    </row>
    <row r="288" spans="1:40" ht="15" hidden="1" x14ac:dyDescent="0.25">
      <c r="A288" s="11" t="s">
        <v>261</v>
      </c>
      <c r="B288" s="13" t="s">
        <v>273</v>
      </c>
      <c r="C288" s="1" t="str">
        <f t="shared" si="86"/>
        <v>DENİZLİ</v>
      </c>
      <c r="D288" s="14">
        <v>15</v>
      </c>
      <c r="E288" s="14">
        <v>112</v>
      </c>
      <c r="F288" s="14">
        <v>248</v>
      </c>
      <c r="G288" s="14">
        <v>375</v>
      </c>
      <c r="H288" s="15">
        <v>18</v>
      </c>
      <c r="I288" s="15">
        <v>131</v>
      </c>
      <c r="J288" s="15">
        <v>307</v>
      </c>
      <c r="K288" s="15">
        <v>456</v>
      </c>
      <c r="L288" s="49">
        <v>12</v>
      </c>
      <c r="M288" s="6">
        <v>95</v>
      </c>
      <c r="N288" s="16">
        <f t="shared" si="103"/>
        <v>81</v>
      </c>
      <c r="O288" s="17">
        <f t="shared" si="104"/>
        <v>0.216</v>
      </c>
      <c r="P288" s="10">
        <v>310</v>
      </c>
      <c r="Q288" s="10">
        <v>442</v>
      </c>
      <c r="R288" s="10">
        <v>334</v>
      </c>
      <c r="S288" s="10">
        <v>451</v>
      </c>
      <c r="T288" s="10">
        <v>776</v>
      </c>
      <c r="U288" s="10">
        <v>1086</v>
      </c>
      <c r="V288" s="18">
        <f t="shared" si="87"/>
        <v>5.8064516129032261E-2</v>
      </c>
      <c r="W288" s="18">
        <f t="shared" si="88"/>
        <v>0.29638009049773756</v>
      </c>
      <c r="X288" s="18">
        <f t="shared" si="89"/>
        <v>0.6706586826347305</v>
      </c>
      <c r="Y288" s="18">
        <f t="shared" si="90"/>
        <v>0.4574742268041237</v>
      </c>
      <c r="Z288" s="18">
        <f t="shared" si="91"/>
        <v>0.34346224677716392</v>
      </c>
      <c r="AA288" s="47">
        <f t="shared" si="92"/>
        <v>421</v>
      </c>
      <c r="AB288" s="6">
        <f t="shared" si="93"/>
        <v>110</v>
      </c>
      <c r="AC288" s="40">
        <v>456</v>
      </c>
      <c r="AD288" s="40">
        <f t="shared" si="94"/>
        <v>0</v>
      </c>
      <c r="AE288" s="41">
        <f t="shared" si="95"/>
        <v>1</v>
      </c>
      <c r="AF288" s="4">
        <v>21</v>
      </c>
      <c r="AG288" s="4">
        <v>26</v>
      </c>
      <c r="AH288" s="87">
        <f t="shared" si="96"/>
        <v>0.23809523809523808</v>
      </c>
      <c r="AI288" s="43">
        <f t="shared" si="97"/>
        <v>0.38461538461538464</v>
      </c>
      <c r="AJ288" s="53">
        <f t="shared" si="98"/>
        <v>188.19999999999993</v>
      </c>
      <c r="AK288" s="53">
        <f t="shared" si="99"/>
        <v>9</v>
      </c>
      <c r="AL288" s="53">
        <f t="shared" si="100"/>
        <v>1</v>
      </c>
      <c r="AM288" s="88">
        <f t="shared" si="101"/>
        <v>720</v>
      </c>
      <c r="AN288" s="88">
        <f t="shared" si="102"/>
        <v>1200</v>
      </c>
    </row>
    <row r="289" spans="1:40" ht="15" hidden="1" x14ac:dyDescent="0.25">
      <c r="A289" s="11" t="s">
        <v>261</v>
      </c>
      <c r="B289" s="13" t="s">
        <v>1034</v>
      </c>
      <c r="C289" s="1" t="str">
        <f t="shared" si="86"/>
        <v>DENİZLİ</v>
      </c>
      <c r="D289" s="14">
        <v>14</v>
      </c>
      <c r="E289" s="14">
        <v>84</v>
      </c>
      <c r="F289" s="14">
        <v>152</v>
      </c>
      <c r="G289" s="14">
        <v>250</v>
      </c>
      <c r="H289" s="15">
        <v>39</v>
      </c>
      <c r="I289" s="15">
        <v>87</v>
      </c>
      <c r="J289" s="15">
        <v>194</v>
      </c>
      <c r="K289" s="15">
        <v>320</v>
      </c>
      <c r="L289" s="49">
        <v>9</v>
      </c>
      <c r="M289" s="6">
        <v>50</v>
      </c>
      <c r="N289" s="16">
        <f t="shared" si="103"/>
        <v>70</v>
      </c>
      <c r="O289" s="17">
        <f t="shared" si="104"/>
        <v>0.28000000000000003</v>
      </c>
      <c r="P289" s="10">
        <v>220</v>
      </c>
      <c r="Q289" s="10">
        <v>293</v>
      </c>
      <c r="R289" s="10">
        <v>215</v>
      </c>
      <c r="S289" s="10">
        <v>305</v>
      </c>
      <c r="T289" s="10">
        <v>508</v>
      </c>
      <c r="U289" s="10">
        <v>728</v>
      </c>
      <c r="V289" s="18">
        <f t="shared" si="87"/>
        <v>0.17727272727272728</v>
      </c>
      <c r="W289" s="18">
        <f t="shared" si="88"/>
        <v>0.29692832764505117</v>
      </c>
      <c r="X289" s="18">
        <f t="shared" si="89"/>
        <v>0.71162790697674416</v>
      </c>
      <c r="Y289" s="18">
        <f t="shared" si="90"/>
        <v>0.47244094488188976</v>
      </c>
      <c r="Z289" s="18">
        <f t="shared" si="91"/>
        <v>0.38324175824175827</v>
      </c>
      <c r="AA289" s="47">
        <f t="shared" si="92"/>
        <v>268</v>
      </c>
      <c r="AB289" s="6">
        <f t="shared" si="93"/>
        <v>62</v>
      </c>
      <c r="AC289" s="40">
        <v>320</v>
      </c>
      <c r="AD289" s="40">
        <f t="shared" si="94"/>
        <v>0</v>
      </c>
      <c r="AE289" s="41">
        <f t="shared" si="95"/>
        <v>1</v>
      </c>
      <c r="AF289" s="4">
        <v>24</v>
      </c>
      <c r="AG289" s="4">
        <v>19</v>
      </c>
      <c r="AH289" s="87">
        <f t="shared" si="96"/>
        <v>0</v>
      </c>
      <c r="AI289" s="43">
        <f t="shared" si="97"/>
        <v>0</v>
      </c>
      <c r="AJ289" s="53">
        <f t="shared" si="98"/>
        <v>115.59999999999997</v>
      </c>
      <c r="AK289" s="53">
        <f t="shared" si="99"/>
        <v>5</v>
      </c>
      <c r="AL289" s="53">
        <f t="shared" si="100"/>
        <v>1</v>
      </c>
      <c r="AM289" s="88">
        <f t="shared" si="101"/>
        <v>400</v>
      </c>
      <c r="AN289" s="88">
        <f t="shared" si="102"/>
        <v>1200</v>
      </c>
    </row>
    <row r="290" spans="1:40" ht="15" hidden="1" x14ac:dyDescent="0.25">
      <c r="A290" s="25" t="s">
        <v>261</v>
      </c>
      <c r="B290" s="26" t="s">
        <v>274</v>
      </c>
      <c r="C290" s="1" t="str">
        <f t="shared" si="86"/>
        <v>DENİZLİ</v>
      </c>
      <c r="D290" s="27">
        <v>108</v>
      </c>
      <c r="E290" s="27">
        <v>234</v>
      </c>
      <c r="F290" s="27">
        <v>289</v>
      </c>
      <c r="G290" s="27">
        <v>631</v>
      </c>
      <c r="H290" s="15">
        <v>710</v>
      </c>
      <c r="I290" s="15">
        <v>1535</v>
      </c>
      <c r="J290" s="15">
        <v>3447</v>
      </c>
      <c r="K290" s="15">
        <v>5692</v>
      </c>
      <c r="L290" s="49">
        <v>51</v>
      </c>
      <c r="M290" s="6">
        <v>1126</v>
      </c>
      <c r="N290" s="16">
        <f t="shared" si="103"/>
        <v>5061</v>
      </c>
      <c r="O290" s="17">
        <f t="shared" si="104"/>
        <v>8.0206022187004749</v>
      </c>
      <c r="P290" s="10">
        <v>2988</v>
      </c>
      <c r="Q290" s="10">
        <v>4074</v>
      </c>
      <c r="R290" s="10">
        <v>3132</v>
      </c>
      <c r="S290" s="10">
        <v>4140</v>
      </c>
      <c r="T290" s="10">
        <v>7206</v>
      </c>
      <c r="U290" s="10">
        <v>10194</v>
      </c>
      <c r="V290" s="18">
        <f t="shared" si="87"/>
        <v>0.23761713520749667</v>
      </c>
      <c r="W290" s="18">
        <f t="shared" si="88"/>
        <v>0.37677957781050564</v>
      </c>
      <c r="X290" s="18">
        <f t="shared" si="89"/>
        <v>0.75734355044699875</v>
      </c>
      <c r="Y290" s="18">
        <f t="shared" si="90"/>
        <v>0.54218706633361091</v>
      </c>
      <c r="Z290" s="18">
        <f t="shared" si="91"/>
        <v>0.45291347851677455</v>
      </c>
      <c r="AA290" s="47">
        <f t="shared" si="92"/>
        <v>3299</v>
      </c>
      <c r="AB290" s="6">
        <f t="shared" si="93"/>
        <v>760</v>
      </c>
      <c r="AC290" s="40">
        <v>4297</v>
      </c>
      <c r="AD290" s="40">
        <f t="shared" si="94"/>
        <v>1395</v>
      </c>
      <c r="AE290" s="41">
        <f t="shared" si="95"/>
        <v>0.75491918482080111</v>
      </c>
      <c r="AF290" s="4">
        <v>150</v>
      </c>
      <c r="AG290" s="4">
        <v>243</v>
      </c>
      <c r="AH290" s="87">
        <f t="shared" si="96"/>
        <v>0.62</v>
      </c>
      <c r="AI290" s="43">
        <f t="shared" si="97"/>
        <v>0.76543209876543206</v>
      </c>
      <c r="AJ290" s="53">
        <f t="shared" si="98"/>
        <v>1137.1999999999998</v>
      </c>
      <c r="AK290" s="53">
        <f t="shared" si="99"/>
        <v>56</v>
      </c>
      <c r="AL290" s="53">
        <f t="shared" si="100"/>
        <v>11</v>
      </c>
      <c r="AM290" s="88">
        <f t="shared" si="101"/>
        <v>4480</v>
      </c>
      <c r="AN290" s="88">
        <f t="shared" si="102"/>
        <v>13200</v>
      </c>
    </row>
    <row r="291" spans="1:40" ht="15" hidden="1" x14ac:dyDescent="0.25">
      <c r="A291" s="25" t="s">
        <v>261</v>
      </c>
      <c r="B291" s="26" t="s">
        <v>275</v>
      </c>
      <c r="C291" s="1" t="str">
        <f t="shared" si="86"/>
        <v>DENİZLİ</v>
      </c>
      <c r="D291" s="27">
        <v>10</v>
      </c>
      <c r="E291" s="27">
        <v>40</v>
      </c>
      <c r="F291" s="27">
        <v>57</v>
      </c>
      <c r="G291" s="27">
        <v>107</v>
      </c>
      <c r="H291" s="15">
        <v>575</v>
      </c>
      <c r="I291" s="15">
        <v>1391</v>
      </c>
      <c r="J291" s="15">
        <v>3344</v>
      </c>
      <c r="K291" s="15">
        <v>5310</v>
      </c>
      <c r="L291" s="49">
        <v>64</v>
      </c>
      <c r="M291" s="6">
        <v>1005</v>
      </c>
      <c r="N291" s="16">
        <f t="shared" si="103"/>
        <v>5203</v>
      </c>
      <c r="O291" s="17">
        <f t="shared" si="104"/>
        <v>48.626168224299064</v>
      </c>
      <c r="P291" s="10">
        <v>3368</v>
      </c>
      <c r="Q291" s="10">
        <v>4301</v>
      </c>
      <c r="R291" s="10">
        <v>3337</v>
      </c>
      <c r="S291" s="10">
        <v>4410</v>
      </c>
      <c r="T291" s="10">
        <v>7638</v>
      </c>
      <c r="U291" s="10">
        <v>11006</v>
      </c>
      <c r="V291" s="18">
        <f t="shared" si="87"/>
        <v>0.17072446555819479</v>
      </c>
      <c r="W291" s="18">
        <f t="shared" si="88"/>
        <v>0.32341315973029527</v>
      </c>
      <c r="X291" s="18">
        <f t="shared" si="89"/>
        <v>0.72010788133053638</v>
      </c>
      <c r="Y291" s="18">
        <f t="shared" si="90"/>
        <v>0.49672689185650692</v>
      </c>
      <c r="Z291" s="18">
        <f t="shared" si="91"/>
        <v>0.39696529165909505</v>
      </c>
      <c r="AA291" s="47">
        <f t="shared" si="92"/>
        <v>3844</v>
      </c>
      <c r="AB291" s="6">
        <f t="shared" si="93"/>
        <v>934</v>
      </c>
      <c r="AC291" s="40">
        <v>4818</v>
      </c>
      <c r="AD291" s="40">
        <f t="shared" si="94"/>
        <v>492</v>
      </c>
      <c r="AE291" s="41">
        <f t="shared" si="95"/>
        <v>0.90734463276836164</v>
      </c>
      <c r="AF291" s="4">
        <v>171</v>
      </c>
      <c r="AG291" s="4">
        <v>267</v>
      </c>
      <c r="AH291" s="87">
        <f t="shared" si="96"/>
        <v>0.56140350877192979</v>
      </c>
      <c r="AI291" s="43">
        <f t="shared" si="97"/>
        <v>0.7191011235955056</v>
      </c>
      <c r="AJ291" s="53">
        <f t="shared" si="98"/>
        <v>1552.5999999999995</v>
      </c>
      <c r="AK291" s="53">
        <f t="shared" si="99"/>
        <v>77</v>
      </c>
      <c r="AL291" s="53">
        <f t="shared" si="100"/>
        <v>15</v>
      </c>
      <c r="AM291" s="88">
        <f t="shared" si="101"/>
        <v>6160</v>
      </c>
      <c r="AN291" s="88">
        <f t="shared" si="102"/>
        <v>18000</v>
      </c>
    </row>
    <row r="292" spans="1:40" ht="15" hidden="1" x14ac:dyDescent="0.25">
      <c r="A292" s="11" t="s">
        <v>261</v>
      </c>
      <c r="B292" s="13" t="s">
        <v>276</v>
      </c>
      <c r="C292" s="1" t="str">
        <f t="shared" si="86"/>
        <v>DENİZLİ</v>
      </c>
      <c r="D292" s="14">
        <v>32</v>
      </c>
      <c r="E292" s="14">
        <v>150</v>
      </c>
      <c r="F292" s="14">
        <v>295</v>
      </c>
      <c r="G292" s="14">
        <v>477</v>
      </c>
      <c r="H292" s="15">
        <v>48</v>
      </c>
      <c r="I292" s="15">
        <v>129</v>
      </c>
      <c r="J292" s="15">
        <v>303</v>
      </c>
      <c r="K292" s="15">
        <v>480</v>
      </c>
      <c r="L292" s="49">
        <v>10</v>
      </c>
      <c r="M292" s="6">
        <v>75</v>
      </c>
      <c r="N292" s="16">
        <f t="shared" si="103"/>
        <v>3</v>
      </c>
      <c r="O292" s="17">
        <f t="shared" si="104"/>
        <v>6.2893081761006293E-3</v>
      </c>
      <c r="P292" s="10">
        <v>278</v>
      </c>
      <c r="Q292" s="10">
        <v>399</v>
      </c>
      <c r="R292" s="10">
        <v>325</v>
      </c>
      <c r="S292" s="10">
        <v>422</v>
      </c>
      <c r="T292" s="10">
        <v>724</v>
      </c>
      <c r="U292" s="10">
        <v>1002</v>
      </c>
      <c r="V292" s="18">
        <f t="shared" si="87"/>
        <v>0.17266187050359713</v>
      </c>
      <c r="W292" s="18">
        <f t="shared" si="88"/>
        <v>0.32330827067669171</v>
      </c>
      <c r="X292" s="18">
        <f t="shared" si="89"/>
        <v>0.73230769230769233</v>
      </c>
      <c r="Y292" s="18">
        <f t="shared" si="90"/>
        <v>0.50690607734806625</v>
      </c>
      <c r="Z292" s="18">
        <f t="shared" si="91"/>
        <v>0.41417165668662675</v>
      </c>
      <c r="AA292" s="47">
        <f t="shared" si="92"/>
        <v>357</v>
      </c>
      <c r="AB292" s="6">
        <f t="shared" si="93"/>
        <v>87</v>
      </c>
      <c r="AC292" s="40">
        <v>465</v>
      </c>
      <c r="AD292" s="40">
        <f t="shared" si="94"/>
        <v>15</v>
      </c>
      <c r="AE292" s="41">
        <f t="shared" si="95"/>
        <v>0.96875</v>
      </c>
      <c r="AF292" s="4">
        <v>21</v>
      </c>
      <c r="AG292" s="4">
        <v>28</v>
      </c>
      <c r="AH292" s="87">
        <f t="shared" si="96"/>
        <v>0.33333333333333331</v>
      </c>
      <c r="AI292" s="43">
        <f t="shared" si="97"/>
        <v>0.5</v>
      </c>
      <c r="AJ292" s="53">
        <f t="shared" si="98"/>
        <v>139.79999999999995</v>
      </c>
      <c r="AK292" s="53">
        <f t="shared" si="99"/>
        <v>6</v>
      </c>
      <c r="AL292" s="53">
        <f t="shared" si="100"/>
        <v>1</v>
      </c>
      <c r="AM292" s="88">
        <f t="shared" si="101"/>
        <v>480</v>
      </c>
      <c r="AN292" s="88">
        <f t="shared" si="102"/>
        <v>1200</v>
      </c>
    </row>
    <row r="293" spans="1:40" ht="15" hidden="1" x14ac:dyDescent="0.25">
      <c r="A293" s="11" t="s">
        <v>261</v>
      </c>
      <c r="B293" s="13" t="s">
        <v>277</v>
      </c>
      <c r="C293" s="1" t="str">
        <f t="shared" si="86"/>
        <v>DENİZLİ</v>
      </c>
      <c r="D293" s="14">
        <v>6</v>
      </c>
      <c r="E293" s="14">
        <v>87</v>
      </c>
      <c r="F293" s="14">
        <v>139</v>
      </c>
      <c r="G293" s="14">
        <v>232</v>
      </c>
      <c r="H293" s="15">
        <v>9</v>
      </c>
      <c r="I293" s="15">
        <v>60</v>
      </c>
      <c r="J293" s="15">
        <v>184</v>
      </c>
      <c r="K293" s="15">
        <v>253</v>
      </c>
      <c r="L293" s="49">
        <v>2</v>
      </c>
      <c r="M293" s="6">
        <v>48</v>
      </c>
      <c r="N293" s="16">
        <f t="shared" si="103"/>
        <v>21</v>
      </c>
      <c r="O293" s="17">
        <f t="shared" si="104"/>
        <v>9.0517241379310345E-2</v>
      </c>
      <c r="P293" s="10">
        <v>146</v>
      </c>
      <c r="Q293" s="10">
        <v>178</v>
      </c>
      <c r="R293" s="10">
        <v>166</v>
      </c>
      <c r="S293" s="10">
        <v>215</v>
      </c>
      <c r="T293" s="10">
        <v>344</v>
      </c>
      <c r="U293" s="10">
        <v>490</v>
      </c>
      <c r="V293" s="18">
        <f t="shared" si="87"/>
        <v>6.1643835616438353E-2</v>
      </c>
      <c r="W293" s="18">
        <f t="shared" si="88"/>
        <v>0.33707865168539325</v>
      </c>
      <c r="X293" s="18">
        <f t="shared" si="89"/>
        <v>0.83132530120481929</v>
      </c>
      <c r="Y293" s="18">
        <f t="shared" si="90"/>
        <v>0.57558139534883723</v>
      </c>
      <c r="Z293" s="18">
        <f t="shared" si="91"/>
        <v>0.42244897959183675</v>
      </c>
      <c r="AA293" s="47">
        <f t="shared" si="92"/>
        <v>146</v>
      </c>
      <c r="AB293" s="6">
        <f t="shared" si="93"/>
        <v>28</v>
      </c>
      <c r="AC293" s="40">
        <v>253</v>
      </c>
      <c r="AD293" s="40">
        <f t="shared" si="94"/>
        <v>0</v>
      </c>
      <c r="AE293" s="41">
        <f t="shared" si="95"/>
        <v>1</v>
      </c>
      <c r="AF293" s="4">
        <v>15</v>
      </c>
      <c r="AG293" s="4">
        <v>16</v>
      </c>
      <c r="AH293" s="87">
        <f t="shared" si="96"/>
        <v>6.6666666666666666E-2</v>
      </c>
      <c r="AI293" s="43">
        <f t="shared" si="97"/>
        <v>0.125</v>
      </c>
      <c r="AJ293" s="53">
        <f t="shared" si="98"/>
        <v>42.799999999999983</v>
      </c>
      <c r="AK293" s="53">
        <f t="shared" si="99"/>
        <v>2</v>
      </c>
      <c r="AL293" s="53">
        <f t="shared" si="100"/>
        <v>0</v>
      </c>
      <c r="AM293" s="88">
        <f t="shared" si="101"/>
        <v>160</v>
      </c>
      <c r="AN293" s="88">
        <f t="shared" si="102"/>
        <v>0</v>
      </c>
    </row>
    <row r="294" spans="1:40" ht="15" hidden="1" x14ac:dyDescent="0.25">
      <c r="A294" s="11" t="s">
        <v>261</v>
      </c>
      <c r="B294" s="13" t="s">
        <v>278</v>
      </c>
      <c r="C294" s="1" t="str">
        <f t="shared" si="86"/>
        <v>DENİZLİ</v>
      </c>
      <c r="D294" s="14">
        <v>30</v>
      </c>
      <c r="E294" s="14">
        <v>163</v>
      </c>
      <c r="F294" s="14">
        <v>324</v>
      </c>
      <c r="G294" s="14">
        <v>517</v>
      </c>
      <c r="H294" s="15">
        <v>33</v>
      </c>
      <c r="I294" s="15">
        <v>178</v>
      </c>
      <c r="J294" s="15">
        <v>313</v>
      </c>
      <c r="K294" s="15">
        <v>524</v>
      </c>
      <c r="L294" s="49">
        <v>13</v>
      </c>
      <c r="M294" s="6">
        <v>76</v>
      </c>
      <c r="N294" s="16">
        <f t="shared" si="103"/>
        <v>7</v>
      </c>
      <c r="O294" s="17">
        <f t="shared" si="104"/>
        <v>1.3539651837524178E-2</v>
      </c>
      <c r="P294" s="10">
        <v>365</v>
      </c>
      <c r="Q294" s="10">
        <v>483</v>
      </c>
      <c r="R294" s="10">
        <v>318</v>
      </c>
      <c r="S294" s="10">
        <v>445</v>
      </c>
      <c r="T294" s="10">
        <v>801</v>
      </c>
      <c r="U294" s="10">
        <v>1166</v>
      </c>
      <c r="V294" s="18">
        <f t="shared" si="87"/>
        <v>9.0410958904109592E-2</v>
      </c>
      <c r="W294" s="18">
        <f t="shared" si="88"/>
        <v>0.36853002070393376</v>
      </c>
      <c r="X294" s="18">
        <f t="shared" si="89"/>
        <v>0.78616352201257866</v>
      </c>
      <c r="Y294" s="18">
        <f t="shared" si="90"/>
        <v>0.53433208489388262</v>
      </c>
      <c r="Z294" s="18">
        <f t="shared" si="91"/>
        <v>0.395368782161235</v>
      </c>
      <c r="AA294" s="47">
        <f t="shared" si="92"/>
        <v>373</v>
      </c>
      <c r="AB294" s="6">
        <f t="shared" si="93"/>
        <v>68</v>
      </c>
      <c r="AC294" s="40">
        <v>506</v>
      </c>
      <c r="AD294" s="40">
        <f t="shared" si="94"/>
        <v>18</v>
      </c>
      <c r="AE294" s="41">
        <f t="shared" si="95"/>
        <v>0.96564885496183206</v>
      </c>
      <c r="AF294" s="4">
        <v>42</v>
      </c>
      <c r="AG294" s="4">
        <v>40</v>
      </c>
      <c r="AH294" s="87">
        <f t="shared" si="96"/>
        <v>0</v>
      </c>
      <c r="AI294" s="43">
        <f t="shared" si="97"/>
        <v>0</v>
      </c>
      <c r="AJ294" s="53">
        <f t="shared" si="98"/>
        <v>132.69999999999993</v>
      </c>
      <c r="AK294" s="53">
        <f t="shared" si="99"/>
        <v>6</v>
      </c>
      <c r="AL294" s="53">
        <f t="shared" si="100"/>
        <v>1</v>
      </c>
      <c r="AM294" s="88">
        <f t="shared" si="101"/>
        <v>480</v>
      </c>
      <c r="AN294" s="88">
        <f t="shared" si="102"/>
        <v>1200</v>
      </c>
    </row>
    <row r="295" spans="1:40" ht="24" hidden="1" x14ac:dyDescent="0.25">
      <c r="A295" s="11" t="s">
        <v>279</v>
      </c>
      <c r="B295" s="13" t="s">
        <v>280</v>
      </c>
      <c r="C295" s="1" t="str">
        <f t="shared" si="86"/>
        <v>DİYARBAKIR</v>
      </c>
      <c r="D295" s="14">
        <v>294</v>
      </c>
      <c r="E295" s="14">
        <v>2165</v>
      </c>
      <c r="F295" s="14">
        <v>2542</v>
      </c>
      <c r="G295" s="14">
        <v>5001</v>
      </c>
      <c r="H295" s="15">
        <v>366</v>
      </c>
      <c r="I295" s="15">
        <v>2061</v>
      </c>
      <c r="J295" s="15">
        <v>2991</v>
      </c>
      <c r="K295" s="15">
        <v>5418</v>
      </c>
      <c r="L295" s="49">
        <v>486</v>
      </c>
      <c r="M295" s="6">
        <v>433</v>
      </c>
      <c r="N295" s="16">
        <f t="shared" si="103"/>
        <v>417</v>
      </c>
      <c r="O295" s="17">
        <f t="shared" si="104"/>
        <v>8.3383323335332937E-2</v>
      </c>
      <c r="P295" s="10">
        <v>6957</v>
      </c>
      <c r="Q295" s="10">
        <v>8852</v>
      </c>
      <c r="R295" s="10">
        <v>6627</v>
      </c>
      <c r="S295" s="10">
        <v>8928</v>
      </c>
      <c r="T295" s="10">
        <v>15479</v>
      </c>
      <c r="U295" s="10">
        <v>22436</v>
      </c>
      <c r="V295" s="18">
        <f t="shared" si="87"/>
        <v>5.2608883139284177E-2</v>
      </c>
      <c r="W295" s="18">
        <f t="shared" si="88"/>
        <v>0.23282873926796205</v>
      </c>
      <c r="X295" s="18">
        <f t="shared" si="89"/>
        <v>0.45933303153764904</v>
      </c>
      <c r="Y295" s="18">
        <f t="shared" si="90"/>
        <v>0.32980166677433942</v>
      </c>
      <c r="Z295" s="18">
        <f t="shared" si="91"/>
        <v>0.24384917097521841</v>
      </c>
      <c r="AA295" s="47">
        <f t="shared" si="92"/>
        <v>10374</v>
      </c>
      <c r="AB295" s="6">
        <f t="shared" si="93"/>
        <v>3583</v>
      </c>
      <c r="AC295" s="40">
        <v>5141</v>
      </c>
      <c r="AD295" s="40">
        <f t="shared" si="94"/>
        <v>277</v>
      </c>
      <c r="AE295" s="41">
        <f t="shared" si="95"/>
        <v>0.94887412329272791</v>
      </c>
      <c r="AF295" s="4">
        <v>130</v>
      </c>
      <c r="AG295" s="4">
        <v>226</v>
      </c>
      <c r="AH295" s="87">
        <f t="shared" si="96"/>
        <v>0.7384615384615385</v>
      </c>
      <c r="AI295" s="43">
        <f t="shared" si="97"/>
        <v>0.84955752212389379</v>
      </c>
      <c r="AJ295" s="53">
        <f t="shared" si="98"/>
        <v>5730.2999999999993</v>
      </c>
      <c r="AK295" s="53">
        <f t="shared" si="99"/>
        <v>286</v>
      </c>
      <c r="AL295" s="53">
        <f t="shared" si="100"/>
        <v>57</v>
      </c>
      <c r="AM295" s="88">
        <f t="shared" si="101"/>
        <v>22880</v>
      </c>
      <c r="AN295" s="88">
        <f t="shared" si="102"/>
        <v>68400</v>
      </c>
    </row>
    <row r="296" spans="1:40" ht="24" hidden="1" x14ac:dyDescent="0.25">
      <c r="A296" s="11" t="s">
        <v>279</v>
      </c>
      <c r="B296" s="13" t="s">
        <v>281</v>
      </c>
      <c r="C296" s="1" t="str">
        <f t="shared" si="86"/>
        <v>DİYARBAKIR</v>
      </c>
      <c r="D296" s="14">
        <v>255</v>
      </c>
      <c r="E296" s="14">
        <v>1136</v>
      </c>
      <c r="F296" s="14">
        <v>889</v>
      </c>
      <c r="G296" s="14">
        <v>2280</v>
      </c>
      <c r="H296" s="15">
        <v>245</v>
      </c>
      <c r="I296" s="15">
        <v>1031</v>
      </c>
      <c r="J296" s="15">
        <v>965</v>
      </c>
      <c r="K296" s="15">
        <v>2241</v>
      </c>
      <c r="L296" s="49">
        <v>379</v>
      </c>
      <c r="M296" s="6">
        <v>84</v>
      </c>
      <c r="N296" s="16">
        <f t="shared" si="103"/>
        <v>-39</v>
      </c>
      <c r="O296" s="17">
        <f t="shared" si="104"/>
        <v>-1.7105263157894738E-2</v>
      </c>
      <c r="P296" s="10">
        <v>2039</v>
      </c>
      <c r="Q296" s="10">
        <v>2679</v>
      </c>
      <c r="R296" s="10">
        <v>2048</v>
      </c>
      <c r="S296" s="10">
        <v>2744</v>
      </c>
      <c r="T296" s="10">
        <v>4727</v>
      </c>
      <c r="U296" s="10">
        <v>6766</v>
      </c>
      <c r="V296" s="18">
        <f t="shared" si="87"/>
        <v>0.12015693967631191</v>
      </c>
      <c r="W296" s="18">
        <f t="shared" si="88"/>
        <v>0.38484509145203433</v>
      </c>
      <c r="X296" s="18">
        <f t="shared" si="89"/>
        <v>0.615234375</v>
      </c>
      <c r="Y296" s="18">
        <f t="shared" si="90"/>
        <v>0.48466257668711654</v>
      </c>
      <c r="Z296" s="18">
        <f t="shared" si="91"/>
        <v>0.37481525273425953</v>
      </c>
      <c r="AA296" s="47">
        <f t="shared" si="92"/>
        <v>2436</v>
      </c>
      <c r="AB296" s="6">
        <f t="shared" si="93"/>
        <v>788</v>
      </c>
      <c r="AC296" s="40">
        <v>2213</v>
      </c>
      <c r="AD296" s="40">
        <f t="shared" si="94"/>
        <v>28</v>
      </c>
      <c r="AE296" s="41">
        <f t="shared" si="95"/>
        <v>0.98750557786702364</v>
      </c>
      <c r="AF296" s="4">
        <v>91</v>
      </c>
      <c r="AG296" s="4">
        <v>113</v>
      </c>
      <c r="AH296" s="87">
        <f t="shared" si="96"/>
        <v>0.24175824175824176</v>
      </c>
      <c r="AI296" s="43">
        <f t="shared" si="97"/>
        <v>0.38938053097345132</v>
      </c>
      <c r="AJ296" s="53">
        <f t="shared" si="98"/>
        <v>1017.8999999999996</v>
      </c>
      <c r="AK296" s="53">
        <f t="shared" si="99"/>
        <v>50</v>
      </c>
      <c r="AL296" s="53">
        <f t="shared" si="100"/>
        <v>10</v>
      </c>
      <c r="AM296" s="88">
        <f t="shared" si="101"/>
        <v>4000</v>
      </c>
      <c r="AN296" s="88">
        <f t="shared" si="102"/>
        <v>12000</v>
      </c>
    </row>
    <row r="297" spans="1:40" ht="24" hidden="1" x14ac:dyDescent="0.25">
      <c r="A297" s="11" t="s">
        <v>279</v>
      </c>
      <c r="B297" s="13" t="s">
        <v>282</v>
      </c>
      <c r="C297" s="1" t="str">
        <f t="shared" si="86"/>
        <v>DİYARBAKIR</v>
      </c>
      <c r="D297" s="14">
        <v>81</v>
      </c>
      <c r="E297" s="14">
        <v>509</v>
      </c>
      <c r="F297" s="14">
        <v>382</v>
      </c>
      <c r="G297" s="14">
        <v>972</v>
      </c>
      <c r="H297" s="15">
        <v>183</v>
      </c>
      <c r="I297" s="15">
        <v>627</v>
      </c>
      <c r="J297" s="15">
        <v>441</v>
      </c>
      <c r="K297" s="15">
        <v>1251</v>
      </c>
      <c r="L297" s="49">
        <v>169</v>
      </c>
      <c r="M297" s="6">
        <v>34</v>
      </c>
      <c r="N297" s="16">
        <f t="shared" si="103"/>
        <v>279</v>
      </c>
      <c r="O297" s="17">
        <f t="shared" si="104"/>
        <v>0.28703703703703703</v>
      </c>
      <c r="P297" s="10">
        <v>964</v>
      </c>
      <c r="Q297" s="10">
        <v>1248</v>
      </c>
      <c r="R297" s="10">
        <v>844</v>
      </c>
      <c r="S297" s="10">
        <v>1167</v>
      </c>
      <c r="T297" s="10">
        <v>2092</v>
      </c>
      <c r="U297" s="10">
        <v>3056</v>
      </c>
      <c r="V297" s="18">
        <f t="shared" si="87"/>
        <v>0.18983402489626555</v>
      </c>
      <c r="W297" s="18">
        <f t="shared" si="88"/>
        <v>0.50240384615384615</v>
      </c>
      <c r="X297" s="18">
        <f t="shared" si="89"/>
        <v>0.68246445497630337</v>
      </c>
      <c r="Y297" s="18">
        <f t="shared" si="90"/>
        <v>0.57504780114722753</v>
      </c>
      <c r="Z297" s="18">
        <f t="shared" si="91"/>
        <v>0.45353403141361259</v>
      </c>
      <c r="AA297" s="47">
        <f t="shared" si="92"/>
        <v>889</v>
      </c>
      <c r="AB297" s="6">
        <f t="shared" si="93"/>
        <v>268</v>
      </c>
      <c r="AC297" s="40">
        <v>1251</v>
      </c>
      <c r="AD297" s="40">
        <f t="shared" si="94"/>
        <v>0</v>
      </c>
      <c r="AE297" s="41">
        <f t="shared" si="95"/>
        <v>1</v>
      </c>
      <c r="AF297" s="4">
        <v>67</v>
      </c>
      <c r="AG297" s="4">
        <v>73</v>
      </c>
      <c r="AH297" s="87">
        <f t="shared" si="96"/>
        <v>8.9552238805970144E-2</v>
      </c>
      <c r="AI297" s="43">
        <f t="shared" si="97"/>
        <v>0.16438356164383561</v>
      </c>
      <c r="AJ297" s="53">
        <f t="shared" si="98"/>
        <v>261.39999999999986</v>
      </c>
      <c r="AK297" s="53">
        <f t="shared" si="99"/>
        <v>13</v>
      </c>
      <c r="AL297" s="53">
        <f t="shared" si="100"/>
        <v>2</v>
      </c>
      <c r="AM297" s="88">
        <f t="shared" si="101"/>
        <v>1040</v>
      </c>
      <c r="AN297" s="88">
        <f t="shared" si="102"/>
        <v>2400</v>
      </c>
    </row>
    <row r="298" spans="1:40" ht="24" hidden="1" x14ac:dyDescent="0.25">
      <c r="A298" s="11" t="s">
        <v>279</v>
      </c>
      <c r="B298" s="13" t="s">
        <v>283</v>
      </c>
      <c r="C298" s="1" t="str">
        <f t="shared" si="86"/>
        <v>DİYARBAKIR</v>
      </c>
      <c r="D298" s="14">
        <v>168</v>
      </c>
      <c r="E298" s="14">
        <v>799</v>
      </c>
      <c r="F298" s="14">
        <v>676</v>
      </c>
      <c r="G298" s="14">
        <v>1643</v>
      </c>
      <c r="H298" s="15">
        <v>177</v>
      </c>
      <c r="I298" s="15">
        <v>861</v>
      </c>
      <c r="J298" s="15">
        <v>728</v>
      </c>
      <c r="K298" s="15">
        <v>1766</v>
      </c>
      <c r="L298" s="49">
        <v>279</v>
      </c>
      <c r="M298" s="6">
        <v>40</v>
      </c>
      <c r="N298" s="16">
        <f t="shared" si="103"/>
        <v>123</v>
      </c>
      <c r="O298" s="17">
        <f t="shared" si="104"/>
        <v>7.4863055386488131E-2</v>
      </c>
      <c r="P298" s="10">
        <v>1373</v>
      </c>
      <c r="Q298" s="10">
        <v>1993</v>
      </c>
      <c r="R298" s="10">
        <v>1423</v>
      </c>
      <c r="S298" s="10">
        <v>2016</v>
      </c>
      <c r="T298" s="10">
        <v>3416</v>
      </c>
      <c r="U298" s="10">
        <v>4789</v>
      </c>
      <c r="V298" s="18">
        <f t="shared" si="87"/>
        <v>0.12891478514202476</v>
      </c>
      <c r="W298" s="18">
        <f t="shared" si="88"/>
        <v>0.43201204214751632</v>
      </c>
      <c r="X298" s="18">
        <f t="shared" si="89"/>
        <v>0.67955024595924107</v>
      </c>
      <c r="Y298" s="18">
        <f t="shared" si="90"/>
        <v>0.53512880562060894</v>
      </c>
      <c r="Z298" s="18">
        <f t="shared" si="91"/>
        <v>0.41866778032992275</v>
      </c>
      <c r="AA298" s="47">
        <f t="shared" si="92"/>
        <v>1588</v>
      </c>
      <c r="AB298" s="6">
        <f t="shared" si="93"/>
        <v>456</v>
      </c>
      <c r="AC298" s="40">
        <v>1766</v>
      </c>
      <c r="AD298" s="40">
        <f t="shared" si="94"/>
        <v>0</v>
      </c>
      <c r="AE298" s="41">
        <f t="shared" si="95"/>
        <v>1</v>
      </c>
      <c r="AF298" s="4">
        <v>82</v>
      </c>
      <c r="AG298" s="4">
        <v>88</v>
      </c>
      <c r="AH298" s="87">
        <f t="shared" si="96"/>
        <v>7.3170731707317069E-2</v>
      </c>
      <c r="AI298" s="43">
        <f t="shared" si="97"/>
        <v>0.13636363636363635</v>
      </c>
      <c r="AJ298" s="53">
        <f t="shared" si="98"/>
        <v>563.19999999999982</v>
      </c>
      <c r="AK298" s="53">
        <f t="shared" si="99"/>
        <v>28</v>
      </c>
      <c r="AL298" s="53">
        <f t="shared" si="100"/>
        <v>5</v>
      </c>
      <c r="AM298" s="88">
        <f t="shared" si="101"/>
        <v>2240</v>
      </c>
      <c r="AN298" s="88">
        <f t="shared" si="102"/>
        <v>6000</v>
      </c>
    </row>
    <row r="299" spans="1:40" ht="24" hidden="1" x14ac:dyDescent="0.25">
      <c r="A299" s="11" t="s">
        <v>279</v>
      </c>
      <c r="B299" s="13" t="s">
        <v>284</v>
      </c>
      <c r="C299" s="1" t="str">
        <f t="shared" si="86"/>
        <v>DİYARBAKIR</v>
      </c>
      <c r="D299" s="14">
        <v>34</v>
      </c>
      <c r="E299" s="14">
        <v>152</v>
      </c>
      <c r="F299" s="14">
        <v>87</v>
      </c>
      <c r="G299" s="14">
        <v>273</v>
      </c>
      <c r="H299" s="15">
        <v>57</v>
      </c>
      <c r="I299" s="15">
        <v>126</v>
      </c>
      <c r="J299" s="15">
        <v>87</v>
      </c>
      <c r="K299" s="15">
        <v>270</v>
      </c>
      <c r="L299" s="49">
        <v>40</v>
      </c>
      <c r="M299" s="6">
        <v>6</v>
      </c>
      <c r="N299" s="16">
        <f t="shared" si="103"/>
        <v>-3</v>
      </c>
      <c r="O299" s="17">
        <f t="shared" si="104"/>
        <v>-1.098901098901099E-2</v>
      </c>
      <c r="P299" s="10">
        <v>149</v>
      </c>
      <c r="Q299" s="10">
        <v>241</v>
      </c>
      <c r="R299" s="10">
        <v>167</v>
      </c>
      <c r="S299" s="10">
        <v>221</v>
      </c>
      <c r="T299" s="10">
        <v>408</v>
      </c>
      <c r="U299" s="10">
        <v>557</v>
      </c>
      <c r="V299" s="18">
        <f t="shared" si="87"/>
        <v>0.3825503355704698</v>
      </c>
      <c r="W299" s="18">
        <f t="shared" si="88"/>
        <v>0.52282157676348551</v>
      </c>
      <c r="X299" s="18">
        <f t="shared" si="89"/>
        <v>0.72455089820359286</v>
      </c>
      <c r="Y299" s="18">
        <f t="shared" si="90"/>
        <v>0.60539215686274506</v>
      </c>
      <c r="Z299" s="18">
        <f t="shared" si="91"/>
        <v>0.54578096947935373</v>
      </c>
      <c r="AA299" s="47">
        <f t="shared" si="92"/>
        <v>161</v>
      </c>
      <c r="AB299" s="6">
        <f t="shared" si="93"/>
        <v>46</v>
      </c>
      <c r="AC299" s="40">
        <v>270</v>
      </c>
      <c r="AD299" s="40">
        <f t="shared" si="94"/>
        <v>0</v>
      </c>
      <c r="AE299" s="41">
        <f t="shared" si="95"/>
        <v>1</v>
      </c>
      <c r="AF299" s="4">
        <v>7</v>
      </c>
      <c r="AG299" s="4">
        <v>20</v>
      </c>
      <c r="AH299" s="87">
        <f t="shared" si="96"/>
        <v>1.8571428571428572</v>
      </c>
      <c r="AI299" s="43">
        <f t="shared" si="97"/>
        <v>1.3</v>
      </c>
      <c r="AJ299" s="53">
        <f t="shared" si="98"/>
        <v>38.599999999999966</v>
      </c>
      <c r="AK299" s="53">
        <f t="shared" si="99"/>
        <v>1</v>
      </c>
      <c r="AL299" s="53">
        <f t="shared" si="100"/>
        <v>0</v>
      </c>
      <c r="AM299" s="88">
        <f t="shared" si="101"/>
        <v>80</v>
      </c>
      <c r="AN299" s="88">
        <f t="shared" si="102"/>
        <v>0</v>
      </c>
    </row>
    <row r="300" spans="1:40" ht="24" hidden="1" x14ac:dyDescent="0.25">
      <c r="A300" s="11" t="s">
        <v>279</v>
      </c>
      <c r="B300" s="13" t="s">
        <v>285</v>
      </c>
      <c r="C300" s="1" t="str">
        <f t="shared" si="86"/>
        <v>DİYARBAKIR</v>
      </c>
      <c r="D300" s="14">
        <v>54</v>
      </c>
      <c r="E300" s="14">
        <v>381</v>
      </c>
      <c r="F300" s="14">
        <v>291</v>
      </c>
      <c r="G300" s="14">
        <v>726</v>
      </c>
      <c r="H300" s="15">
        <v>103</v>
      </c>
      <c r="I300" s="15">
        <v>405</v>
      </c>
      <c r="J300" s="15">
        <v>290</v>
      </c>
      <c r="K300" s="15">
        <v>798</v>
      </c>
      <c r="L300" s="49">
        <v>139</v>
      </c>
      <c r="M300" s="6">
        <v>36</v>
      </c>
      <c r="N300" s="16">
        <f t="shared" si="103"/>
        <v>72</v>
      </c>
      <c r="O300" s="17">
        <f t="shared" si="104"/>
        <v>9.9173553719008267E-2</v>
      </c>
      <c r="P300" s="10">
        <v>651</v>
      </c>
      <c r="Q300" s="10">
        <v>884</v>
      </c>
      <c r="R300" s="10">
        <v>650</v>
      </c>
      <c r="S300" s="10">
        <v>889</v>
      </c>
      <c r="T300" s="10">
        <v>1534</v>
      </c>
      <c r="U300" s="10">
        <v>2185</v>
      </c>
      <c r="V300" s="18">
        <f t="shared" si="87"/>
        <v>0.15821812596006143</v>
      </c>
      <c r="W300" s="18">
        <f t="shared" si="88"/>
        <v>0.45814479638009048</v>
      </c>
      <c r="X300" s="18">
        <f t="shared" si="89"/>
        <v>0.60461538461538467</v>
      </c>
      <c r="Y300" s="18">
        <f t="shared" si="90"/>
        <v>0.52020860495436771</v>
      </c>
      <c r="Z300" s="18">
        <f t="shared" si="91"/>
        <v>0.41235697940503435</v>
      </c>
      <c r="AA300" s="47">
        <f t="shared" si="92"/>
        <v>736</v>
      </c>
      <c r="AB300" s="6">
        <f t="shared" si="93"/>
        <v>257</v>
      </c>
      <c r="AC300" s="40">
        <v>798</v>
      </c>
      <c r="AD300" s="40">
        <f t="shared" si="94"/>
        <v>0</v>
      </c>
      <c r="AE300" s="41">
        <f t="shared" si="95"/>
        <v>1</v>
      </c>
      <c r="AF300" s="4">
        <v>39</v>
      </c>
      <c r="AG300" s="4">
        <v>45</v>
      </c>
      <c r="AH300" s="87">
        <f t="shared" si="96"/>
        <v>0.15384615384615385</v>
      </c>
      <c r="AI300" s="43">
        <f t="shared" si="97"/>
        <v>0.26666666666666666</v>
      </c>
      <c r="AJ300" s="53">
        <f t="shared" si="98"/>
        <v>275.79999999999995</v>
      </c>
      <c r="AK300" s="53">
        <f t="shared" si="99"/>
        <v>13</v>
      </c>
      <c r="AL300" s="53">
        <f t="shared" si="100"/>
        <v>2</v>
      </c>
      <c r="AM300" s="88">
        <f t="shared" si="101"/>
        <v>1040</v>
      </c>
      <c r="AN300" s="88">
        <f t="shared" si="102"/>
        <v>2400</v>
      </c>
    </row>
    <row r="301" spans="1:40" ht="24" hidden="1" x14ac:dyDescent="0.25">
      <c r="A301" s="11" t="s">
        <v>279</v>
      </c>
      <c r="B301" s="13" t="s">
        <v>286</v>
      </c>
      <c r="C301" s="1" t="str">
        <f t="shared" si="86"/>
        <v>DİYARBAKIR</v>
      </c>
      <c r="D301" s="14">
        <v>88</v>
      </c>
      <c r="E301" s="14">
        <v>238</v>
      </c>
      <c r="F301" s="14">
        <v>191</v>
      </c>
      <c r="G301" s="14">
        <v>517</v>
      </c>
      <c r="H301" s="15">
        <v>63</v>
      </c>
      <c r="I301" s="15">
        <v>245</v>
      </c>
      <c r="J301" s="15">
        <v>192</v>
      </c>
      <c r="K301" s="15">
        <v>500</v>
      </c>
      <c r="L301" s="49">
        <v>74</v>
      </c>
      <c r="M301" s="6">
        <v>14</v>
      </c>
      <c r="N301" s="16">
        <f t="shared" si="103"/>
        <v>-17</v>
      </c>
      <c r="O301" s="17">
        <f t="shared" si="104"/>
        <v>-3.2882011605415859E-2</v>
      </c>
      <c r="P301" s="10">
        <v>367</v>
      </c>
      <c r="Q301" s="10">
        <v>456</v>
      </c>
      <c r="R301" s="10">
        <v>377</v>
      </c>
      <c r="S301" s="10">
        <v>500</v>
      </c>
      <c r="T301" s="10">
        <v>833</v>
      </c>
      <c r="U301" s="10">
        <v>1200</v>
      </c>
      <c r="V301" s="18">
        <f t="shared" si="87"/>
        <v>0.17166212534059946</v>
      </c>
      <c r="W301" s="18">
        <f t="shared" si="88"/>
        <v>0.53728070175438591</v>
      </c>
      <c r="X301" s="18">
        <f t="shared" si="89"/>
        <v>0.66843501326259946</v>
      </c>
      <c r="Y301" s="18">
        <f t="shared" si="90"/>
        <v>0.59663865546218486</v>
      </c>
      <c r="Z301" s="18">
        <f t="shared" si="91"/>
        <v>0.46666666666666667</v>
      </c>
      <c r="AA301" s="47">
        <f t="shared" si="92"/>
        <v>336</v>
      </c>
      <c r="AB301" s="6">
        <f t="shared" si="93"/>
        <v>125</v>
      </c>
      <c r="AC301" s="40">
        <v>500</v>
      </c>
      <c r="AD301" s="40">
        <f t="shared" si="94"/>
        <v>0</v>
      </c>
      <c r="AE301" s="41">
        <f t="shared" si="95"/>
        <v>1</v>
      </c>
      <c r="AF301" s="4">
        <v>32</v>
      </c>
      <c r="AG301" s="4">
        <v>34</v>
      </c>
      <c r="AH301" s="87">
        <f t="shared" si="96"/>
        <v>6.25E-2</v>
      </c>
      <c r="AI301" s="43">
        <f t="shared" si="97"/>
        <v>0.11764705882352941</v>
      </c>
      <c r="AJ301" s="53">
        <f t="shared" si="98"/>
        <v>86.099999999999909</v>
      </c>
      <c r="AK301" s="53">
        <f t="shared" si="99"/>
        <v>4</v>
      </c>
      <c r="AL301" s="53">
        <f t="shared" si="100"/>
        <v>0</v>
      </c>
      <c r="AM301" s="88">
        <f t="shared" si="101"/>
        <v>320</v>
      </c>
      <c r="AN301" s="88">
        <f t="shared" si="102"/>
        <v>0</v>
      </c>
    </row>
    <row r="302" spans="1:40" ht="24" hidden="1" x14ac:dyDescent="0.25">
      <c r="A302" s="11" t="s">
        <v>279</v>
      </c>
      <c r="B302" s="13" t="s">
        <v>287</v>
      </c>
      <c r="C302" s="1" t="str">
        <f t="shared" si="86"/>
        <v>DİYARBAKIR</v>
      </c>
      <c r="D302" s="14">
        <v>155</v>
      </c>
      <c r="E302" s="14">
        <v>976</v>
      </c>
      <c r="F302" s="14">
        <v>824</v>
      </c>
      <c r="G302" s="14">
        <v>1955</v>
      </c>
      <c r="H302" s="15">
        <v>283</v>
      </c>
      <c r="I302" s="15">
        <v>1102</v>
      </c>
      <c r="J302" s="15">
        <v>1004</v>
      </c>
      <c r="K302" s="15">
        <v>2389</v>
      </c>
      <c r="L302" s="49">
        <v>316</v>
      </c>
      <c r="M302" s="6">
        <v>98</v>
      </c>
      <c r="N302" s="16">
        <f t="shared" si="103"/>
        <v>434</v>
      </c>
      <c r="O302" s="17">
        <f t="shared" si="104"/>
        <v>0.22199488491048594</v>
      </c>
      <c r="P302" s="10">
        <v>2226</v>
      </c>
      <c r="Q302" s="10">
        <v>2873</v>
      </c>
      <c r="R302" s="10">
        <v>1992</v>
      </c>
      <c r="S302" s="10">
        <v>2728</v>
      </c>
      <c r="T302" s="10">
        <v>4865</v>
      </c>
      <c r="U302" s="10">
        <v>7091</v>
      </c>
      <c r="V302" s="18">
        <f t="shared" si="87"/>
        <v>0.12713387241689128</v>
      </c>
      <c r="W302" s="18">
        <f t="shared" si="88"/>
        <v>0.38357117995127044</v>
      </c>
      <c r="X302" s="18">
        <f t="shared" si="89"/>
        <v>0.61345381526104414</v>
      </c>
      <c r="Y302" s="18">
        <f t="shared" si="90"/>
        <v>0.47769784172661872</v>
      </c>
      <c r="Z302" s="18">
        <f t="shared" si="91"/>
        <v>0.36764913270342686</v>
      </c>
      <c r="AA302" s="47">
        <f t="shared" si="92"/>
        <v>2541</v>
      </c>
      <c r="AB302" s="6">
        <f t="shared" si="93"/>
        <v>770</v>
      </c>
      <c r="AC302" s="40">
        <v>2389</v>
      </c>
      <c r="AD302" s="40">
        <f t="shared" si="94"/>
        <v>0</v>
      </c>
      <c r="AE302" s="41">
        <f t="shared" si="95"/>
        <v>1</v>
      </c>
      <c r="AF302" s="4">
        <v>91</v>
      </c>
      <c r="AG302" s="4">
        <v>125</v>
      </c>
      <c r="AH302" s="87">
        <f t="shared" si="96"/>
        <v>0.37362637362637363</v>
      </c>
      <c r="AI302" s="43">
        <f t="shared" si="97"/>
        <v>0.54400000000000004</v>
      </c>
      <c r="AJ302" s="53">
        <f t="shared" si="98"/>
        <v>1081.5</v>
      </c>
      <c r="AK302" s="53">
        <f t="shared" si="99"/>
        <v>54</v>
      </c>
      <c r="AL302" s="53">
        <f t="shared" si="100"/>
        <v>10</v>
      </c>
      <c r="AM302" s="88">
        <f t="shared" si="101"/>
        <v>4320</v>
      </c>
      <c r="AN302" s="88">
        <f t="shared" si="102"/>
        <v>12000</v>
      </c>
    </row>
    <row r="303" spans="1:40" ht="24" hidden="1" x14ac:dyDescent="0.25">
      <c r="A303" s="11" t="s">
        <v>279</v>
      </c>
      <c r="B303" s="13" t="s">
        <v>288</v>
      </c>
      <c r="C303" s="1" t="str">
        <f t="shared" si="86"/>
        <v>DİYARBAKIR</v>
      </c>
      <c r="D303" s="14">
        <v>110</v>
      </c>
      <c r="E303" s="14">
        <v>367</v>
      </c>
      <c r="F303" s="14">
        <v>267</v>
      </c>
      <c r="G303" s="14">
        <v>744</v>
      </c>
      <c r="H303" s="15">
        <v>89</v>
      </c>
      <c r="I303" s="15">
        <v>351</v>
      </c>
      <c r="J303" s="15">
        <v>252</v>
      </c>
      <c r="K303" s="15">
        <v>692</v>
      </c>
      <c r="L303" s="49">
        <v>133</v>
      </c>
      <c r="M303" s="6">
        <v>28</v>
      </c>
      <c r="N303" s="16">
        <f t="shared" si="103"/>
        <v>-52</v>
      </c>
      <c r="O303" s="17">
        <f t="shared" si="104"/>
        <v>-6.9892473118279563E-2</v>
      </c>
      <c r="P303" s="10">
        <v>587</v>
      </c>
      <c r="Q303" s="10">
        <v>852</v>
      </c>
      <c r="R303" s="10">
        <v>602</v>
      </c>
      <c r="S303" s="10">
        <v>817</v>
      </c>
      <c r="T303" s="10">
        <v>1454</v>
      </c>
      <c r="U303" s="10">
        <v>2041</v>
      </c>
      <c r="V303" s="18">
        <f t="shared" si="87"/>
        <v>0.151618398637138</v>
      </c>
      <c r="W303" s="18">
        <f t="shared" si="88"/>
        <v>0.4119718309859155</v>
      </c>
      <c r="X303" s="18">
        <f t="shared" si="89"/>
        <v>0.59302325581395354</v>
      </c>
      <c r="Y303" s="18">
        <f t="shared" si="90"/>
        <v>0.48693259972489683</v>
      </c>
      <c r="Z303" s="18">
        <f t="shared" si="91"/>
        <v>0.39049485546300833</v>
      </c>
      <c r="AA303" s="47">
        <f t="shared" si="92"/>
        <v>746</v>
      </c>
      <c r="AB303" s="6">
        <f t="shared" si="93"/>
        <v>245</v>
      </c>
      <c r="AC303" s="40">
        <v>692</v>
      </c>
      <c r="AD303" s="40">
        <f t="shared" si="94"/>
        <v>0</v>
      </c>
      <c r="AE303" s="41">
        <f t="shared" si="95"/>
        <v>1</v>
      </c>
      <c r="AF303" s="4">
        <v>28</v>
      </c>
      <c r="AG303" s="4">
        <v>36</v>
      </c>
      <c r="AH303" s="87">
        <f t="shared" si="96"/>
        <v>0.2857142857142857</v>
      </c>
      <c r="AI303" s="43">
        <f t="shared" si="97"/>
        <v>0.44444444444444442</v>
      </c>
      <c r="AJ303" s="53">
        <f t="shared" si="98"/>
        <v>309.79999999999995</v>
      </c>
      <c r="AK303" s="53">
        <f t="shared" si="99"/>
        <v>15</v>
      </c>
      <c r="AL303" s="53">
        <f t="shared" si="100"/>
        <v>3</v>
      </c>
      <c r="AM303" s="88">
        <f t="shared" si="101"/>
        <v>1200</v>
      </c>
      <c r="AN303" s="88">
        <f t="shared" si="102"/>
        <v>3600</v>
      </c>
    </row>
    <row r="304" spans="1:40" ht="24" hidden="1" x14ac:dyDescent="0.25">
      <c r="A304" s="11" t="s">
        <v>279</v>
      </c>
      <c r="B304" s="13" t="s">
        <v>289</v>
      </c>
      <c r="C304" s="1" t="str">
        <f t="shared" si="86"/>
        <v>DİYARBAKIR</v>
      </c>
      <c r="D304" s="14">
        <v>39</v>
      </c>
      <c r="E304" s="14">
        <v>198</v>
      </c>
      <c r="F304" s="14">
        <v>128</v>
      </c>
      <c r="G304" s="14">
        <v>365</v>
      </c>
      <c r="H304" s="15">
        <v>40</v>
      </c>
      <c r="I304" s="15">
        <v>212</v>
      </c>
      <c r="J304" s="15">
        <v>120</v>
      </c>
      <c r="K304" s="15">
        <v>372</v>
      </c>
      <c r="L304" s="49">
        <v>86</v>
      </c>
      <c r="M304" s="6">
        <v>9</v>
      </c>
      <c r="N304" s="16">
        <f t="shared" si="103"/>
        <v>7</v>
      </c>
      <c r="O304" s="17">
        <f t="shared" si="104"/>
        <v>1.9178082191780823E-2</v>
      </c>
      <c r="P304" s="10">
        <v>306</v>
      </c>
      <c r="Q304" s="10">
        <v>435</v>
      </c>
      <c r="R304" s="10">
        <v>276</v>
      </c>
      <c r="S304" s="10">
        <v>386</v>
      </c>
      <c r="T304" s="10">
        <v>711</v>
      </c>
      <c r="U304" s="10">
        <v>1017</v>
      </c>
      <c r="V304" s="18">
        <f t="shared" si="87"/>
        <v>0.13071895424836602</v>
      </c>
      <c r="W304" s="18">
        <f t="shared" si="88"/>
        <v>0.48735632183908045</v>
      </c>
      <c r="X304" s="18">
        <f t="shared" si="89"/>
        <v>0.71376811594202894</v>
      </c>
      <c r="Y304" s="18">
        <f t="shared" si="90"/>
        <v>0.57524613220815757</v>
      </c>
      <c r="Z304" s="18">
        <f t="shared" si="91"/>
        <v>0.4414945919370698</v>
      </c>
      <c r="AA304" s="47">
        <f t="shared" si="92"/>
        <v>302</v>
      </c>
      <c r="AB304" s="6">
        <f t="shared" si="93"/>
        <v>79</v>
      </c>
      <c r="AC304" s="40">
        <v>372</v>
      </c>
      <c r="AD304" s="40">
        <f t="shared" si="94"/>
        <v>0</v>
      </c>
      <c r="AE304" s="41">
        <f t="shared" si="95"/>
        <v>1</v>
      </c>
      <c r="AF304" s="4">
        <v>26</v>
      </c>
      <c r="AG304" s="4">
        <v>24</v>
      </c>
      <c r="AH304" s="87">
        <f t="shared" si="96"/>
        <v>0</v>
      </c>
      <c r="AI304" s="43">
        <f t="shared" si="97"/>
        <v>0</v>
      </c>
      <c r="AJ304" s="53">
        <f t="shared" si="98"/>
        <v>88.699999999999989</v>
      </c>
      <c r="AK304" s="53">
        <f t="shared" si="99"/>
        <v>4</v>
      </c>
      <c r="AL304" s="53">
        <f t="shared" si="100"/>
        <v>0</v>
      </c>
      <c r="AM304" s="88">
        <f t="shared" si="101"/>
        <v>320</v>
      </c>
      <c r="AN304" s="88">
        <f t="shared" si="102"/>
        <v>0</v>
      </c>
    </row>
    <row r="305" spans="1:40" ht="15" hidden="1" customHeight="1" x14ac:dyDescent="0.25">
      <c r="A305" s="11" t="s">
        <v>279</v>
      </c>
      <c r="B305" s="13" t="s">
        <v>290</v>
      </c>
      <c r="C305" s="1" t="str">
        <f t="shared" si="86"/>
        <v>DİYARBAKIR</v>
      </c>
      <c r="D305" s="14">
        <v>228</v>
      </c>
      <c r="E305" s="14">
        <v>1475</v>
      </c>
      <c r="F305" s="14">
        <v>2063</v>
      </c>
      <c r="G305" s="14">
        <v>3766</v>
      </c>
      <c r="H305" s="15">
        <v>194</v>
      </c>
      <c r="I305" s="15">
        <v>1492</v>
      </c>
      <c r="J305" s="15">
        <v>2386</v>
      </c>
      <c r="K305" s="15">
        <v>4072</v>
      </c>
      <c r="L305" s="49">
        <v>290</v>
      </c>
      <c r="M305" s="6">
        <v>432</v>
      </c>
      <c r="N305" s="16">
        <f t="shared" si="103"/>
        <v>306</v>
      </c>
      <c r="O305" s="17">
        <f t="shared" si="104"/>
        <v>8.1253319171534791E-2</v>
      </c>
      <c r="P305" s="10">
        <v>5036</v>
      </c>
      <c r="Q305" s="10">
        <v>6588</v>
      </c>
      <c r="R305" s="10">
        <v>4708</v>
      </c>
      <c r="S305" s="10">
        <v>6374</v>
      </c>
      <c r="T305" s="10">
        <v>11296</v>
      </c>
      <c r="U305" s="10">
        <v>16332</v>
      </c>
      <c r="V305" s="18">
        <f t="shared" si="87"/>
        <v>3.8522637013502781E-2</v>
      </c>
      <c r="W305" s="18">
        <f t="shared" si="88"/>
        <v>0.22647237401335762</v>
      </c>
      <c r="X305" s="18">
        <f t="shared" si="89"/>
        <v>0.47663551401869159</v>
      </c>
      <c r="Y305" s="18">
        <f t="shared" si="90"/>
        <v>0.33073654390934842</v>
      </c>
      <c r="Z305" s="18">
        <f t="shared" si="91"/>
        <v>0.24063188831741367</v>
      </c>
      <c r="AA305" s="47">
        <f t="shared" si="92"/>
        <v>7560</v>
      </c>
      <c r="AB305" s="6">
        <f t="shared" si="93"/>
        <v>2464</v>
      </c>
      <c r="AC305" s="40">
        <v>3543</v>
      </c>
      <c r="AD305" s="40">
        <f t="shared" si="94"/>
        <v>529</v>
      </c>
      <c r="AE305" s="41">
        <f t="shared" si="95"/>
        <v>0.87008840864440073</v>
      </c>
      <c r="AF305" s="4">
        <v>94</v>
      </c>
      <c r="AG305" s="4">
        <v>154</v>
      </c>
      <c r="AH305" s="87">
        <f t="shared" si="96"/>
        <v>0.63829787234042556</v>
      </c>
      <c r="AI305" s="43">
        <f t="shared" si="97"/>
        <v>0.77922077922077926</v>
      </c>
      <c r="AJ305" s="53">
        <f t="shared" si="98"/>
        <v>4171.2</v>
      </c>
      <c r="AK305" s="53">
        <f t="shared" si="99"/>
        <v>208</v>
      </c>
      <c r="AL305" s="53">
        <f t="shared" si="100"/>
        <v>41</v>
      </c>
      <c r="AM305" s="88">
        <f t="shared" si="101"/>
        <v>16640</v>
      </c>
      <c r="AN305" s="88">
        <f t="shared" si="102"/>
        <v>49200</v>
      </c>
    </row>
    <row r="306" spans="1:40" ht="24" hidden="1" x14ac:dyDescent="0.25">
      <c r="A306" s="11" t="s">
        <v>279</v>
      </c>
      <c r="B306" s="13" t="s">
        <v>291</v>
      </c>
      <c r="C306" s="1" t="str">
        <f t="shared" si="86"/>
        <v>DİYARBAKIR</v>
      </c>
      <c r="D306" s="14">
        <v>33</v>
      </c>
      <c r="E306" s="14">
        <v>157</v>
      </c>
      <c r="F306" s="14">
        <v>145</v>
      </c>
      <c r="G306" s="14">
        <v>335</v>
      </c>
      <c r="H306" s="15">
        <v>36</v>
      </c>
      <c r="I306" s="15">
        <v>213</v>
      </c>
      <c r="J306" s="15">
        <v>139</v>
      </c>
      <c r="K306" s="15">
        <v>388</v>
      </c>
      <c r="L306" s="49">
        <v>45</v>
      </c>
      <c r="M306" s="6">
        <v>26</v>
      </c>
      <c r="N306" s="16">
        <f t="shared" si="103"/>
        <v>53</v>
      </c>
      <c r="O306" s="17">
        <f t="shared" si="104"/>
        <v>0.15820895522388059</v>
      </c>
      <c r="P306" s="10">
        <v>263</v>
      </c>
      <c r="Q306" s="10">
        <v>361</v>
      </c>
      <c r="R306" s="10">
        <v>264</v>
      </c>
      <c r="S306" s="10">
        <v>368</v>
      </c>
      <c r="T306" s="10">
        <v>625</v>
      </c>
      <c r="U306" s="10">
        <v>888</v>
      </c>
      <c r="V306" s="18">
        <f t="shared" si="87"/>
        <v>0.13688212927756654</v>
      </c>
      <c r="W306" s="18">
        <f t="shared" si="88"/>
        <v>0.59002770083102496</v>
      </c>
      <c r="X306" s="18">
        <f t="shared" si="89"/>
        <v>0.59848484848484851</v>
      </c>
      <c r="Y306" s="18">
        <f t="shared" si="90"/>
        <v>0.59360000000000002</v>
      </c>
      <c r="Z306" s="18">
        <f t="shared" si="91"/>
        <v>0.45833333333333331</v>
      </c>
      <c r="AA306" s="47">
        <f t="shared" si="92"/>
        <v>254</v>
      </c>
      <c r="AB306" s="6">
        <f t="shared" si="93"/>
        <v>106</v>
      </c>
      <c r="AC306" s="40">
        <v>388</v>
      </c>
      <c r="AD306" s="40">
        <f t="shared" si="94"/>
        <v>0</v>
      </c>
      <c r="AE306" s="41">
        <f t="shared" si="95"/>
        <v>1</v>
      </c>
      <c r="AF306" s="4">
        <v>22</v>
      </c>
      <c r="AG306" s="4">
        <v>22</v>
      </c>
      <c r="AH306" s="87">
        <f t="shared" si="96"/>
        <v>0</v>
      </c>
      <c r="AI306" s="43">
        <f t="shared" si="97"/>
        <v>0</v>
      </c>
      <c r="AJ306" s="53">
        <f t="shared" si="98"/>
        <v>66.5</v>
      </c>
      <c r="AK306" s="53">
        <f t="shared" si="99"/>
        <v>3</v>
      </c>
      <c r="AL306" s="53">
        <f t="shared" si="100"/>
        <v>0</v>
      </c>
      <c r="AM306" s="88">
        <f t="shared" si="101"/>
        <v>240</v>
      </c>
      <c r="AN306" s="88">
        <f t="shared" si="102"/>
        <v>0</v>
      </c>
    </row>
    <row r="307" spans="1:40" ht="24" hidden="1" x14ac:dyDescent="0.25">
      <c r="A307" s="11" t="s">
        <v>279</v>
      </c>
      <c r="B307" s="13" t="s">
        <v>292</v>
      </c>
      <c r="C307" s="1" t="str">
        <f t="shared" si="86"/>
        <v>DİYARBAKIR</v>
      </c>
      <c r="D307" s="14">
        <v>81</v>
      </c>
      <c r="E307" s="14">
        <v>296</v>
      </c>
      <c r="F307" s="14">
        <v>238</v>
      </c>
      <c r="G307" s="14">
        <v>615</v>
      </c>
      <c r="H307" s="15">
        <v>102</v>
      </c>
      <c r="I307" s="15">
        <v>313</v>
      </c>
      <c r="J307" s="15">
        <v>208</v>
      </c>
      <c r="K307" s="15">
        <v>623</v>
      </c>
      <c r="L307" s="49">
        <v>139</v>
      </c>
      <c r="M307" s="6">
        <v>22</v>
      </c>
      <c r="N307" s="16">
        <f t="shared" si="103"/>
        <v>8</v>
      </c>
      <c r="O307" s="17">
        <f t="shared" si="104"/>
        <v>1.3008130081300813E-2</v>
      </c>
      <c r="P307" s="10">
        <v>580</v>
      </c>
      <c r="Q307" s="10">
        <v>769</v>
      </c>
      <c r="R307" s="10">
        <v>590</v>
      </c>
      <c r="S307" s="10">
        <v>752</v>
      </c>
      <c r="T307" s="10">
        <v>1359</v>
      </c>
      <c r="U307" s="10">
        <v>1939</v>
      </c>
      <c r="V307" s="18">
        <f t="shared" si="87"/>
        <v>0.17586206896551723</v>
      </c>
      <c r="W307" s="18">
        <f t="shared" si="88"/>
        <v>0.40702210663198962</v>
      </c>
      <c r="X307" s="18">
        <f t="shared" si="89"/>
        <v>0.55084745762711862</v>
      </c>
      <c r="Y307" s="18">
        <f t="shared" si="90"/>
        <v>0.46946284032376745</v>
      </c>
      <c r="Z307" s="18">
        <f t="shared" si="91"/>
        <v>0.38164002062919028</v>
      </c>
      <c r="AA307" s="47">
        <f t="shared" si="92"/>
        <v>721</v>
      </c>
      <c r="AB307" s="6">
        <f t="shared" si="93"/>
        <v>265</v>
      </c>
      <c r="AC307" s="40">
        <v>623</v>
      </c>
      <c r="AD307" s="40">
        <f t="shared" si="94"/>
        <v>0</v>
      </c>
      <c r="AE307" s="41">
        <f t="shared" si="95"/>
        <v>1</v>
      </c>
      <c r="AF307" s="4">
        <v>30</v>
      </c>
      <c r="AG307" s="4">
        <v>30</v>
      </c>
      <c r="AH307" s="87">
        <f t="shared" si="96"/>
        <v>0</v>
      </c>
      <c r="AI307" s="43">
        <f t="shared" si="97"/>
        <v>0</v>
      </c>
      <c r="AJ307" s="53">
        <f t="shared" si="98"/>
        <v>313.29999999999995</v>
      </c>
      <c r="AK307" s="53">
        <f t="shared" si="99"/>
        <v>15</v>
      </c>
      <c r="AL307" s="53">
        <f t="shared" si="100"/>
        <v>3</v>
      </c>
      <c r="AM307" s="88">
        <f t="shared" si="101"/>
        <v>1200</v>
      </c>
      <c r="AN307" s="88">
        <f t="shared" si="102"/>
        <v>3600</v>
      </c>
    </row>
    <row r="308" spans="1:40" ht="24" hidden="1" x14ac:dyDescent="0.25">
      <c r="A308" s="11" t="s">
        <v>279</v>
      </c>
      <c r="B308" s="13" t="s">
        <v>293</v>
      </c>
      <c r="C308" s="1" t="str">
        <f t="shared" si="86"/>
        <v>DİYARBAKIR</v>
      </c>
      <c r="D308" s="14">
        <v>64</v>
      </c>
      <c r="E308" s="14">
        <v>241</v>
      </c>
      <c r="F308" s="14">
        <v>164</v>
      </c>
      <c r="G308" s="14">
        <v>469</v>
      </c>
      <c r="H308" s="15">
        <v>52</v>
      </c>
      <c r="I308" s="15">
        <v>230</v>
      </c>
      <c r="J308" s="15">
        <v>190</v>
      </c>
      <c r="K308" s="15">
        <v>472</v>
      </c>
      <c r="L308" s="49">
        <v>46</v>
      </c>
      <c r="M308" s="6">
        <v>15</v>
      </c>
      <c r="N308" s="16">
        <f t="shared" si="103"/>
        <v>3</v>
      </c>
      <c r="O308" s="17">
        <f t="shared" si="104"/>
        <v>6.3965884861407248E-3</v>
      </c>
      <c r="P308" s="10">
        <v>374</v>
      </c>
      <c r="Q308" s="10">
        <v>522</v>
      </c>
      <c r="R308" s="10">
        <v>363</v>
      </c>
      <c r="S308" s="10">
        <v>496</v>
      </c>
      <c r="T308" s="10">
        <v>885</v>
      </c>
      <c r="U308" s="10">
        <v>1259</v>
      </c>
      <c r="V308" s="18">
        <f t="shared" si="87"/>
        <v>0.13903743315508021</v>
      </c>
      <c r="W308" s="18">
        <f t="shared" si="88"/>
        <v>0.44061302681992337</v>
      </c>
      <c r="X308" s="18">
        <f t="shared" si="89"/>
        <v>0.60881542699724522</v>
      </c>
      <c r="Y308" s="18">
        <f t="shared" si="90"/>
        <v>0.50960451977401133</v>
      </c>
      <c r="Z308" s="18">
        <f t="shared" si="91"/>
        <v>0.39952343129467832</v>
      </c>
      <c r="AA308" s="47">
        <f t="shared" si="92"/>
        <v>434</v>
      </c>
      <c r="AB308" s="6">
        <f t="shared" si="93"/>
        <v>142</v>
      </c>
      <c r="AC308" s="40">
        <v>472</v>
      </c>
      <c r="AD308" s="40">
        <f t="shared" si="94"/>
        <v>0</v>
      </c>
      <c r="AE308" s="41">
        <f t="shared" si="95"/>
        <v>1</v>
      </c>
      <c r="AF308" s="4">
        <v>20</v>
      </c>
      <c r="AG308" s="4">
        <v>27</v>
      </c>
      <c r="AH308" s="87">
        <f t="shared" si="96"/>
        <v>0.35</v>
      </c>
      <c r="AI308" s="43">
        <f t="shared" si="97"/>
        <v>0.51851851851851849</v>
      </c>
      <c r="AJ308" s="53">
        <f t="shared" si="98"/>
        <v>168.5</v>
      </c>
      <c r="AK308" s="53">
        <f t="shared" si="99"/>
        <v>8</v>
      </c>
      <c r="AL308" s="53">
        <f t="shared" si="100"/>
        <v>1</v>
      </c>
      <c r="AM308" s="88">
        <f t="shared" si="101"/>
        <v>640</v>
      </c>
      <c r="AN308" s="88">
        <f t="shared" si="102"/>
        <v>1200</v>
      </c>
    </row>
    <row r="309" spans="1:40" ht="24" hidden="1" x14ac:dyDescent="0.25">
      <c r="A309" s="11" t="s">
        <v>279</v>
      </c>
      <c r="B309" s="13" t="s">
        <v>294</v>
      </c>
      <c r="C309" s="1" t="str">
        <f t="shared" si="86"/>
        <v>DİYARBAKIR</v>
      </c>
      <c r="D309" s="14">
        <v>303</v>
      </c>
      <c r="E309" s="14">
        <v>968</v>
      </c>
      <c r="F309" s="14">
        <v>779</v>
      </c>
      <c r="G309" s="14">
        <v>2050</v>
      </c>
      <c r="H309" s="15">
        <v>349</v>
      </c>
      <c r="I309" s="15">
        <v>1117</v>
      </c>
      <c r="J309" s="15">
        <v>775</v>
      </c>
      <c r="K309" s="15">
        <v>2241</v>
      </c>
      <c r="L309" s="49">
        <v>345</v>
      </c>
      <c r="M309" s="6">
        <v>81</v>
      </c>
      <c r="N309" s="16">
        <f t="shared" si="103"/>
        <v>191</v>
      </c>
      <c r="O309" s="17">
        <f t="shared" si="104"/>
        <v>9.3170731707317073E-2</v>
      </c>
      <c r="P309" s="10">
        <v>1584</v>
      </c>
      <c r="Q309" s="10">
        <v>2042</v>
      </c>
      <c r="R309" s="10">
        <v>1616</v>
      </c>
      <c r="S309" s="10">
        <v>2144</v>
      </c>
      <c r="T309" s="10">
        <v>3658</v>
      </c>
      <c r="U309" s="10">
        <v>5242</v>
      </c>
      <c r="V309" s="18">
        <f t="shared" si="87"/>
        <v>0.22032828282828282</v>
      </c>
      <c r="W309" s="18">
        <f t="shared" si="88"/>
        <v>0.54701273261508321</v>
      </c>
      <c r="X309" s="18">
        <f t="shared" si="89"/>
        <v>0.64294554455445541</v>
      </c>
      <c r="Y309" s="18">
        <f t="shared" si="90"/>
        <v>0.58939311098961178</v>
      </c>
      <c r="Z309" s="18">
        <f t="shared" si="91"/>
        <v>0.47787104158718047</v>
      </c>
      <c r="AA309" s="47">
        <f t="shared" si="92"/>
        <v>1502</v>
      </c>
      <c r="AB309" s="6">
        <f t="shared" si="93"/>
        <v>577</v>
      </c>
      <c r="AC309" s="40">
        <v>2210</v>
      </c>
      <c r="AD309" s="40">
        <f t="shared" si="94"/>
        <v>31</v>
      </c>
      <c r="AE309" s="41">
        <f t="shared" si="95"/>
        <v>0.98616688978134759</v>
      </c>
      <c r="AF309" s="4">
        <v>109</v>
      </c>
      <c r="AG309" s="4">
        <v>126</v>
      </c>
      <c r="AH309" s="87">
        <f t="shared" si="96"/>
        <v>0.15596330275229359</v>
      </c>
      <c r="AI309" s="43">
        <f t="shared" si="97"/>
        <v>0.26984126984126983</v>
      </c>
      <c r="AJ309" s="53">
        <f t="shared" si="98"/>
        <v>404.59999999999991</v>
      </c>
      <c r="AK309" s="53">
        <f t="shared" si="99"/>
        <v>20</v>
      </c>
      <c r="AL309" s="53">
        <f t="shared" si="100"/>
        <v>4</v>
      </c>
      <c r="AM309" s="88">
        <f t="shared" si="101"/>
        <v>1600</v>
      </c>
      <c r="AN309" s="88">
        <f t="shared" si="102"/>
        <v>4800</v>
      </c>
    </row>
    <row r="310" spans="1:40" ht="24" hidden="1" x14ac:dyDescent="0.25">
      <c r="A310" s="11" t="s">
        <v>279</v>
      </c>
      <c r="B310" s="13" t="s">
        <v>295</v>
      </c>
      <c r="C310" s="1" t="str">
        <f t="shared" si="86"/>
        <v>DİYARBAKIR</v>
      </c>
      <c r="D310" s="14">
        <v>555</v>
      </c>
      <c r="E310" s="14">
        <v>1464</v>
      </c>
      <c r="F310" s="14">
        <v>1245</v>
      </c>
      <c r="G310" s="14">
        <v>3264</v>
      </c>
      <c r="H310" s="15">
        <v>365</v>
      </c>
      <c r="I310" s="15">
        <v>1276</v>
      </c>
      <c r="J310" s="15">
        <v>1103</v>
      </c>
      <c r="K310" s="15">
        <v>2744</v>
      </c>
      <c r="L310" s="49">
        <v>310</v>
      </c>
      <c r="M310" s="6">
        <v>158</v>
      </c>
      <c r="N310" s="16">
        <f t="shared" si="103"/>
        <v>-520</v>
      </c>
      <c r="O310" s="17">
        <f t="shared" si="104"/>
        <v>-0.15931372549019607</v>
      </c>
      <c r="P310" s="10">
        <v>2083</v>
      </c>
      <c r="Q310" s="10">
        <v>2841</v>
      </c>
      <c r="R310" s="10">
        <v>2031</v>
      </c>
      <c r="S310" s="10">
        <v>2799</v>
      </c>
      <c r="T310" s="10">
        <v>4872</v>
      </c>
      <c r="U310" s="10">
        <v>6955</v>
      </c>
      <c r="V310" s="18">
        <f t="shared" si="87"/>
        <v>0.17522803648583773</v>
      </c>
      <c r="W310" s="18">
        <f t="shared" si="88"/>
        <v>0.44913762759591691</v>
      </c>
      <c r="X310" s="18">
        <f t="shared" si="89"/>
        <v>0.61792220580994583</v>
      </c>
      <c r="Y310" s="18">
        <f t="shared" si="90"/>
        <v>0.51949917898193765</v>
      </c>
      <c r="Z310" s="18">
        <f t="shared" si="91"/>
        <v>0.41639108554996407</v>
      </c>
      <c r="AA310" s="47">
        <f t="shared" si="92"/>
        <v>2341</v>
      </c>
      <c r="AB310" s="6">
        <f t="shared" si="93"/>
        <v>776</v>
      </c>
      <c r="AC310" s="40">
        <v>2656</v>
      </c>
      <c r="AD310" s="40">
        <f t="shared" si="94"/>
        <v>88</v>
      </c>
      <c r="AE310" s="41">
        <f t="shared" si="95"/>
        <v>0.96793002915451898</v>
      </c>
      <c r="AF310" s="4">
        <v>75</v>
      </c>
      <c r="AG310" s="4">
        <v>117</v>
      </c>
      <c r="AH310" s="87">
        <f t="shared" si="96"/>
        <v>0.56000000000000005</v>
      </c>
      <c r="AI310" s="43">
        <f t="shared" si="97"/>
        <v>0.71794871794871795</v>
      </c>
      <c r="AJ310" s="53">
        <f t="shared" si="98"/>
        <v>879.39999999999964</v>
      </c>
      <c r="AK310" s="53">
        <f t="shared" si="99"/>
        <v>43</v>
      </c>
      <c r="AL310" s="53">
        <f t="shared" si="100"/>
        <v>8</v>
      </c>
      <c r="AM310" s="88">
        <f t="shared" si="101"/>
        <v>3440</v>
      </c>
      <c r="AN310" s="88">
        <f t="shared" si="102"/>
        <v>9600</v>
      </c>
    </row>
    <row r="311" spans="1:40" ht="24" hidden="1" x14ac:dyDescent="0.25">
      <c r="A311" s="11" t="s">
        <v>279</v>
      </c>
      <c r="B311" s="13" t="s">
        <v>1108</v>
      </c>
      <c r="C311" s="1" t="str">
        <f t="shared" si="86"/>
        <v>DİYARBAKIR</v>
      </c>
      <c r="D311" s="14">
        <v>240</v>
      </c>
      <c r="E311" s="14">
        <v>1449</v>
      </c>
      <c r="F311" s="14">
        <v>1601</v>
      </c>
      <c r="G311" s="14">
        <v>3290</v>
      </c>
      <c r="H311" s="15">
        <v>266</v>
      </c>
      <c r="I311" s="15">
        <v>1438</v>
      </c>
      <c r="J311" s="15">
        <v>1745</v>
      </c>
      <c r="K311" s="15">
        <v>3449</v>
      </c>
      <c r="L311" s="49">
        <v>509</v>
      </c>
      <c r="M311" s="6">
        <v>318</v>
      </c>
      <c r="N311" s="16">
        <f t="shared" si="103"/>
        <v>159</v>
      </c>
      <c r="O311" s="17">
        <f t="shared" si="104"/>
        <v>4.8328267477203646E-2</v>
      </c>
      <c r="P311" s="10">
        <v>3551</v>
      </c>
      <c r="Q311" s="10">
        <v>4515</v>
      </c>
      <c r="R311" s="10">
        <v>3390</v>
      </c>
      <c r="S311" s="10">
        <v>4588</v>
      </c>
      <c r="T311" s="10">
        <v>7905</v>
      </c>
      <c r="U311" s="10">
        <v>11456</v>
      </c>
      <c r="V311" s="18">
        <f t="shared" si="87"/>
        <v>7.4908476485497047E-2</v>
      </c>
      <c r="W311" s="18">
        <f t="shared" si="88"/>
        <v>0.3184939091915836</v>
      </c>
      <c r="X311" s="18">
        <f t="shared" si="89"/>
        <v>0.57109144542772861</v>
      </c>
      <c r="Y311" s="18">
        <f t="shared" si="90"/>
        <v>0.42681846932321316</v>
      </c>
      <c r="Z311" s="18">
        <f t="shared" si="91"/>
        <v>0.31773743016759776</v>
      </c>
      <c r="AA311" s="47">
        <f t="shared" si="92"/>
        <v>4531</v>
      </c>
      <c r="AB311" s="6">
        <f t="shared" si="93"/>
        <v>1454</v>
      </c>
      <c r="AC311" s="40">
        <v>3342</v>
      </c>
      <c r="AD311" s="40">
        <f t="shared" si="94"/>
        <v>107</v>
      </c>
      <c r="AE311" s="41">
        <f t="shared" si="95"/>
        <v>0.96897651493186432</v>
      </c>
      <c r="AF311" s="4">
        <v>97</v>
      </c>
      <c r="AG311" s="4">
        <v>152</v>
      </c>
      <c r="AH311" s="87">
        <f t="shared" si="96"/>
        <v>0.5670103092783505</v>
      </c>
      <c r="AI311" s="43">
        <f t="shared" si="97"/>
        <v>0.72368421052631582</v>
      </c>
      <c r="AJ311" s="53">
        <f t="shared" si="98"/>
        <v>2159.5</v>
      </c>
      <c r="AK311" s="53">
        <f t="shared" si="99"/>
        <v>107</v>
      </c>
      <c r="AL311" s="53">
        <f t="shared" si="100"/>
        <v>21</v>
      </c>
      <c r="AM311" s="88">
        <f t="shared" si="101"/>
        <v>8560</v>
      </c>
      <c r="AN311" s="88">
        <f t="shared" si="102"/>
        <v>25200</v>
      </c>
    </row>
    <row r="312" spans="1:40" ht="15" hidden="1" x14ac:dyDescent="0.25">
      <c r="A312" s="11" t="s">
        <v>296</v>
      </c>
      <c r="B312" s="13" t="s">
        <v>297</v>
      </c>
      <c r="C312" s="1" t="str">
        <f t="shared" si="86"/>
        <v>DÜZCE</v>
      </c>
      <c r="D312" s="14">
        <v>67</v>
      </c>
      <c r="E312" s="14">
        <v>192</v>
      </c>
      <c r="F312" s="14">
        <v>306</v>
      </c>
      <c r="G312" s="14">
        <v>565</v>
      </c>
      <c r="H312" s="15">
        <v>89</v>
      </c>
      <c r="I312" s="15">
        <v>193</v>
      </c>
      <c r="J312" s="15">
        <v>307</v>
      </c>
      <c r="K312" s="15">
        <v>589</v>
      </c>
      <c r="L312" s="49">
        <v>18</v>
      </c>
      <c r="M312" s="6">
        <v>81</v>
      </c>
      <c r="N312" s="16">
        <f t="shared" si="103"/>
        <v>24</v>
      </c>
      <c r="O312" s="17">
        <f t="shared" si="104"/>
        <v>4.247787610619469E-2</v>
      </c>
      <c r="P312" s="10">
        <v>299</v>
      </c>
      <c r="Q312" s="10">
        <v>431</v>
      </c>
      <c r="R312" s="10">
        <v>324</v>
      </c>
      <c r="S312" s="10">
        <v>434</v>
      </c>
      <c r="T312" s="10">
        <v>755</v>
      </c>
      <c r="U312" s="10">
        <v>1054</v>
      </c>
      <c r="V312" s="18">
        <f t="shared" si="87"/>
        <v>0.2976588628762542</v>
      </c>
      <c r="W312" s="18">
        <f t="shared" si="88"/>
        <v>0.44779582366589327</v>
      </c>
      <c r="X312" s="18">
        <f t="shared" si="89"/>
        <v>0.75308641975308643</v>
      </c>
      <c r="Y312" s="18">
        <f t="shared" si="90"/>
        <v>0.5788079470198676</v>
      </c>
      <c r="Z312" s="18">
        <f t="shared" si="91"/>
        <v>0.49905123339658441</v>
      </c>
      <c r="AA312" s="47">
        <f t="shared" si="92"/>
        <v>318</v>
      </c>
      <c r="AB312" s="6">
        <f t="shared" si="93"/>
        <v>80</v>
      </c>
      <c r="AC312" s="40">
        <v>585</v>
      </c>
      <c r="AD312" s="40">
        <f t="shared" si="94"/>
        <v>4</v>
      </c>
      <c r="AE312" s="41">
        <f t="shared" si="95"/>
        <v>0.99320882852292025</v>
      </c>
      <c r="AF312" s="4">
        <v>28</v>
      </c>
      <c r="AG312" s="4">
        <v>37</v>
      </c>
      <c r="AH312" s="87">
        <f t="shared" si="96"/>
        <v>0.32142857142857145</v>
      </c>
      <c r="AI312" s="43">
        <f t="shared" si="97"/>
        <v>0.48648648648648651</v>
      </c>
      <c r="AJ312" s="53">
        <f t="shared" si="98"/>
        <v>91.5</v>
      </c>
      <c r="AK312" s="53">
        <f t="shared" si="99"/>
        <v>4</v>
      </c>
      <c r="AL312" s="53">
        <f t="shared" si="100"/>
        <v>0</v>
      </c>
      <c r="AM312" s="88">
        <f t="shared" si="101"/>
        <v>320</v>
      </c>
      <c r="AN312" s="88">
        <f t="shared" si="102"/>
        <v>0</v>
      </c>
    </row>
    <row r="313" spans="1:40" ht="15" hidden="1" x14ac:dyDescent="0.25">
      <c r="A313" s="11" t="s">
        <v>296</v>
      </c>
      <c r="B313" s="13" t="s">
        <v>298</v>
      </c>
      <c r="C313" s="1" t="str">
        <f t="shared" si="86"/>
        <v>DÜZCE</v>
      </c>
      <c r="D313" s="14">
        <v>17</v>
      </c>
      <c r="E313" s="14">
        <v>79</v>
      </c>
      <c r="F313" s="14">
        <v>59</v>
      </c>
      <c r="G313" s="14">
        <v>155</v>
      </c>
      <c r="H313" s="15">
        <v>11</v>
      </c>
      <c r="I313" s="15">
        <v>56</v>
      </c>
      <c r="J313" s="15">
        <v>78</v>
      </c>
      <c r="K313" s="15">
        <v>145</v>
      </c>
      <c r="L313" s="49">
        <v>22</v>
      </c>
      <c r="M313" s="6">
        <v>13</v>
      </c>
      <c r="N313" s="16">
        <f t="shared" si="103"/>
        <v>-10</v>
      </c>
      <c r="O313" s="17">
        <f t="shared" si="104"/>
        <v>-6.4516129032258063E-2</v>
      </c>
      <c r="P313" s="10">
        <v>139</v>
      </c>
      <c r="Q313" s="10">
        <v>176</v>
      </c>
      <c r="R313" s="10">
        <v>153</v>
      </c>
      <c r="S313" s="10">
        <v>195</v>
      </c>
      <c r="T313" s="10">
        <v>329</v>
      </c>
      <c r="U313" s="10">
        <v>468</v>
      </c>
      <c r="V313" s="18">
        <f t="shared" si="87"/>
        <v>7.9136690647482008E-2</v>
      </c>
      <c r="W313" s="18">
        <f t="shared" si="88"/>
        <v>0.31818181818181818</v>
      </c>
      <c r="X313" s="18">
        <f t="shared" si="89"/>
        <v>0.56862745098039214</v>
      </c>
      <c r="Y313" s="18">
        <f t="shared" si="90"/>
        <v>0.43465045592705165</v>
      </c>
      <c r="Z313" s="18">
        <f t="shared" si="91"/>
        <v>0.32905982905982906</v>
      </c>
      <c r="AA313" s="47">
        <f t="shared" si="92"/>
        <v>186</v>
      </c>
      <c r="AB313" s="6">
        <f t="shared" si="93"/>
        <v>66</v>
      </c>
      <c r="AC313" s="40">
        <v>145</v>
      </c>
      <c r="AD313" s="40">
        <f t="shared" si="94"/>
        <v>0</v>
      </c>
      <c r="AE313" s="41">
        <f t="shared" si="95"/>
        <v>1</v>
      </c>
      <c r="AF313" s="4">
        <v>9</v>
      </c>
      <c r="AG313" s="4">
        <v>10</v>
      </c>
      <c r="AH313" s="87">
        <f t="shared" si="96"/>
        <v>0.1111111111111111</v>
      </c>
      <c r="AI313" s="43">
        <f t="shared" si="97"/>
        <v>0.2</v>
      </c>
      <c r="AJ313" s="53">
        <f t="shared" si="98"/>
        <v>87.299999999999983</v>
      </c>
      <c r="AK313" s="53">
        <f t="shared" si="99"/>
        <v>4</v>
      </c>
      <c r="AL313" s="53">
        <f t="shared" si="100"/>
        <v>0</v>
      </c>
      <c r="AM313" s="88">
        <f t="shared" si="101"/>
        <v>320</v>
      </c>
      <c r="AN313" s="88">
        <f t="shared" si="102"/>
        <v>0</v>
      </c>
    </row>
    <row r="314" spans="1:40" ht="15" hidden="1" x14ac:dyDescent="0.25">
      <c r="A314" s="11" t="s">
        <v>296</v>
      </c>
      <c r="B314" s="13" t="s">
        <v>299</v>
      </c>
      <c r="C314" s="1" t="str">
        <f t="shared" si="86"/>
        <v>DÜZCE</v>
      </c>
      <c r="D314" s="14">
        <v>18</v>
      </c>
      <c r="E314" s="14">
        <v>83</v>
      </c>
      <c r="F314" s="14">
        <v>104</v>
      </c>
      <c r="G314" s="14">
        <v>205</v>
      </c>
      <c r="H314" s="15">
        <v>22</v>
      </c>
      <c r="I314" s="15">
        <v>77</v>
      </c>
      <c r="J314" s="15">
        <v>119</v>
      </c>
      <c r="K314" s="15">
        <v>218</v>
      </c>
      <c r="L314" s="49">
        <v>17</v>
      </c>
      <c r="M314" s="6">
        <v>22</v>
      </c>
      <c r="N314" s="16">
        <f t="shared" si="103"/>
        <v>13</v>
      </c>
      <c r="O314" s="17">
        <f t="shared" si="104"/>
        <v>6.3414634146341464E-2</v>
      </c>
      <c r="P314" s="10">
        <v>189</v>
      </c>
      <c r="Q314" s="10">
        <v>235</v>
      </c>
      <c r="R314" s="10">
        <v>168</v>
      </c>
      <c r="S314" s="10">
        <v>228</v>
      </c>
      <c r="T314" s="10">
        <v>403</v>
      </c>
      <c r="U314" s="10">
        <v>592</v>
      </c>
      <c r="V314" s="18">
        <f t="shared" si="87"/>
        <v>0.1164021164021164</v>
      </c>
      <c r="W314" s="18">
        <f t="shared" si="88"/>
        <v>0.32765957446808508</v>
      </c>
      <c r="X314" s="18">
        <f t="shared" si="89"/>
        <v>0.6785714285714286</v>
      </c>
      <c r="Y314" s="18">
        <f t="shared" si="90"/>
        <v>0.47394540942928037</v>
      </c>
      <c r="Z314" s="18">
        <f t="shared" si="91"/>
        <v>0.35979729729729731</v>
      </c>
      <c r="AA314" s="47">
        <f t="shared" si="92"/>
        <v>212</v>
      </c>
      <c r="AB314" s="6">
        <f t="shared" si="93"/>
        <v>54</v>
      </c>
      <c r="AC314" s="40">
        <v>218</v>
      </c>
      <c r="AD314" s="40">
        <f t="shared" si="94"/>
        <v>0</v>
      </c>
      <c r="AE314" s="41">
        <f t="shared" si="95"/>
        <v>1</v>
      </c>
      <c r="AF314" s="4">
        <v>10</v>
      </c>
      <c r="AG314" s="4">
        <v>14</v>
      </c>
      <c r="AH314" s="87">
        <f t="shared" si="96"/>
        <v>0.4</v>
      </c>
      <c r="AI314" s="43">
        <f t="shared" si="97"/>
        <v>0.5714285714285714</v>
      </c>
      <c r="AJ314" s="53">
        <f t="shared" si="98"/>
        <v>91.099999999999966</v>
      </c>
      <c r="AK314" s="53">
        <f t="shared" si="99"/>
        <v>4</v>
      </c>
      <c r="AL314" s="53">
        <f t="shared" si="100"/>
        <v>0</v>
      </c>
      <c r="AM314" s="88">
        <f t="shared" si="101"/>
        <v>320</v>
      </c>
      <c r="AN314" s="88">
        <f t="shared" si="102"/>
        <v>0</v>
      </c>
    </row>
    <row r="315" spans="1:40" ht="15" hidden="1" x14ac:dyDescent="0.25">
      <c r="A315" s="11" t="s">
        <v>296</v>
      </c>
      <c r="B315" s="13" t="s">
        <v>300</v>
      </c>
      <c r="C315" s="1" t="str">
        <f t="shared" si="86"/>
        <v>DÜZCE</v>
      </c>
      <c r="D315" s="14">
        <v>7</v>
      </c>
      <c r="E315" s="14">
        <v>83</v>
      </c>
      <c r="F315" s="14">
        <v>94</v>
      </c>
      <c r="G315" s="14">
        <v>184</v>
      </c>
      <c r="H315" s="15">
        <v>27</v>
      </c>
      <c r="I315" s="15">
        <v>91</v>
      </c>
      <c r="J315" s="15">
        <v>133</v>
      </c>
      <c r="K315" s="15">
        <v>251</v>
      </c>
      <c r="L315" s="49">
        <v>21</v>
      </c>
      <c r="M315" s="6">
        <v>26</v>
      </c>
      <c r="N315" s="16">
        <f t="shared" si="103"/>
        <v>67</v>
      </c>
      <c r="O315" s="17">
        <f t="shared" si="104"/>
        <v>0.3641304347826087</v>
      </c>
      <c r="P315" s="10">
        <v>186</v>
      </c>
      <c r="Q315" s="10">
        <v>246</v>
      </c>
      <c r="R315" s="10">
        <v>199</v>
      </c>
      <c r="S315" s="10">
        <v>267</v>
      </c>
      <c r="T315" s="10">
        <v>445</v>
      </c>
      <c r="U315" s="10">
        <v>631</v>
      </c>
      <c r="V315" s="18">
        <f t="shared" si="87"/>
        <v>0.14516129032258066</v>
      </c>
      <c r="W315" s="18">
        <f t="shared" si="88"/>
        <v>0.36991869918699188</v>
      </c>
      <c r="X315" s="18">
        <f t="shared" si="89"/>
        <v>0.64321608040201006</v>
      </c>
      <c r="Y315" s="18">
        <f t="shared" si="90"/>
        <v>0.49213483146067416</v>
      </c>
      <c r="Z315" s="18">
        <f t="shared" si="91"/>
        <v>0.38985736925515058</v>
      </c>
      <c r="AA315" s="47">
        <f t="shared" si="92"/>
        <v>226</v>
      </c>
      <c r="AB315" s="6">
        <f t="shared" si="93"/>
        <v>71</v>
      </c>
      <c r="AC315" s="40">
        <v>251</v>
      </c>
      <c r="AD315" s="40">
        <f t="shared" si="94"/>
        <v>0</v>
      </c>
      <c r="AE315" s="41">
        <f t="shared" si="95"/>
        <v>1</v>
      </c>
      <c r="AF315" s="4">
        <v>17</v>
      </c>
      <c r="AG315" s="4">
        <v>15</v>
      </c>
      <c r="AH315" s="87">
        <f t="shared" si="96"/>
        <v>0</v>
      </c>
      <c r="AI315" s="43">
        <f t="shared" si="97"/>
        <v>0</v>
      </c>
      <c r="AJ315" s="53">
        <f t="shared" si="98"/>
        <v>92.5</v>
      </c>
      <c r="AK315" s="53">
        <f t="shared" si="99"/>
        <v>4</v>
      </c>
      <c r="AL315" s="53">
        <f t="shared" si="100"/>
        <v>0</v>
      </c>
      <c r="AM315" s="88">
        <f t="shared" si="101"/>
        <v>320</v>
      </c>
      <c r="AN315" s="88">
        <f t="shared" si="102"/>
        <v>0</v>
      </c>
    </row>
    <row r="316" spans="1:40" ht="15" hidden="1" x14ac:dyDescent="0.25">
      <c r="A316" s="11" t="s">
        <v>296</v>
      </c>
      <c r="B316" s="13" t="s">
        <v>301</v>
      </c>
      <c r="C316" s="1" t="str">
        <f t="shared" si="86"/>
        <v>DÜZCE</v>
      </c>
      <c r="D316" s="14">
        <v>14</v>
      </c>
      <c r="E316" s="14">
        <v>60</v>
      </c>
      <c r="F316" s="14">
        <v>88</v>
      </c>
      <c r="G316" s="14">
        <v>162</v>
      </c>
      <c r="H316" s="15">
        <v>16</v>
      </c>
      <c r="I316" s="15">
        <v>57</v>
      </c>
      <c r="J316" s="15">
        <v>82</v>
      </c>
      <c r="K316" s="15">
        <v>155</v>
      </c>
      <c r="L316" s="49">
        <v>14</v>
      </c>
      <c r="M316" s="6">
        <v>9</v>
      </c>
      <c r="N316" s="16">
        <f t="shared" si="103"/>
        <v>-7</v>
      </c>
      <c r="O316" s="17">
        <f t="shared" si="104"/>
        <v>-4.3209876543209874E-2</v>
      </c>
      <c r="P316" s="10">
        <v>127</v>
      </c>
      <c r="Q316" s="10">
        <v>195</v>
      </c>
      <c r="R316" s="10">
        <v>147</v>
      </c>
      <c r="S316" s="10">
        <v>192</v>
      </c>
      <c r="T316" s="10">
        <v>342</v>
      </c>
      <c r="U316" s="10">
        <v>469</v>
      </c>
      <c r="V316" s="18">
        <f t="shared" si="87"/>
        <v>0.12598425196850394</v>
      </c>
      <c r="W316" s="18">
        <f t="shared" si="88"/>
        <v>0.29230769230769232</v>
      </c>
      <c r="X316" s="18">
        <f t="shared" si="89"/>
        <v>0.59183673469387754</v>
      </c>
      <c r="Y316" s="18">
        <f t="shared" si="90"/>
        <v>0.42105263157894735</v>
      </c>
      <c r="Z316" s="18">
        <f t="shared" si="91"/>
        <v>0.34115138592750532</v>
      </c>
      <c r="AA316" s="47">
        <f t="shared" si="92"/>
        <v>198</v>
      </c>
      <c r="AB316" s="6">
        <f t="shared" si="93"/>
        <v>60</v>
      </c>
      <c r="AC316" s="40">
        <v>155</v>
      </c>
      <c r="AD316" s="40">
        <f t="shared" si="94"/>
        <v>0</v>
      </c>
      <c r="AE316" s="41">
        <f t="shared" si="95"/>
        <v>1</v>
      </c>
      <c r="AF316" s="4">
        <v>13</v>
      </c>
      <c r="AG316" s="4">
        <v>12</v>
      </c>
      <c r="AH316" s="87">
        <f t="shared" si="96"/>
        <v>0</v>
      </c>
      <c r="AI316" s="43">
        <f t="shared" si="97"/>
        <v>0</v>
      </c>
      <c r="AJ316" s="53">
        <f t="shared" si="98"/>
        <v>95.399999999999977</v>
      </c>
      <c r="AK316" s="53">
        <f t="shared" si="99"/>
        <v>4</v>
      </c>
      <c r="AL316" s="53">
        <f t="shared" si="100"/>
        <v>0</v>
      </c>
      <c r="AM316" s="88">
        <f t="shared" si="101"/>
        <v>320</v>
      </c>
      <c r="AN316" s="88">
        <f t="shared" si="102"/>
        <v>0</v>
      </c>
    </row>
    <row r="317" spans="1:40" ht="15" hidden="1" x14ac:dyDescent="0.25">
      <c r="A317" s="11" t="s">
        <v>296</v>
      </c>
      <c r="B317" s="13" t="s">
        <v>302</v>
      </c>
      <c r="C317" s="1" t="str">
        <f t="shared" si="86"/>
        <v>DÜZCE</v>
      </c>
      <c r="D317" s="14">
        <v>16</v>
      </c>
      <c r="E317" s="14">
        <v>73</v>
      </c>
      <c r="F317" s="14">
        <v>122</v>
      </c>
      <c r="G317" s="14">
        <v>211</v>
      </c>
      <c r="H317" s="15">
        <v>15</v>
      </c>
      <c r="I317" s="15">
        <v>68</v>
      </c>
      <c r="J317" s="15">
        <v>157</v>
      </c>
      <c r="K317" s="15">
        <v>240</v>
      </c>
      <c r="L317" s="49">
        <v>8</v>
      </c>
      <c r="M317" s="6">
        <v>17</v>
      </c>
      <c r="N317" s="16">
        <f t="shared" si="103"/>
        <v>29</v>
      </c>
      <c r="O317" s="17">
        <f t="shared" si="104"/>
        <v>0.13744075829383887</v>
      </c>
      <c r="P317" s="10">
        <v>215</v>
      </c>
      <c r="Q317" s="10">
        <v>278</v>
      </c>
      <c r="R317" s="10">
        <v>254</v>
      </c>
      <c r="S317" s="10">
        <v>313</v>
      </c>
      <c r="T317" s="10">
        <v>532</v>
      </c>
      <c r="U317" s="10">
        <v>747</v>
      </c>
      <c r="V317" s="18">
        <f t="shared" si="87"/>
        <v>6.9767441860465115E-2</v>
      </c>
      <c r="W317" s="18">
        <f t="shared" si="88"/>
        <v>0.2446043165467626</v>
      </c>
      <c r="X317" s="18">
        <f t="shared" si="89"/>
        <v>0.58267716535433067</v>
      </c>
      <c r="Y317" s="18">
        <f t="shared" si="90"/>
        <v>0.40601503759398494</v>
      </c>
      <c r="Z317" s="18">
        <f t="shared" si="91"/>
        <v>0.30923694779116467</v>
      </c>
      <c r="AA317" s="47">
        <f t="shared" si="92"/>
        <v>316</v>
      </c>
      <c r="AB317" s="6">
        <f t="shared" si="93"/>
        <v>106</v>
      </c>
      <c r="AC317" s="40">
        <v>240</v>
      </c>
      <c r="AD317" s="40">
        <f t="shared" si="94"/>
        <v>0</v>
      </c>
      <c r="AE317" s="41">
        <f t="shared" si="95"/>
        <v>1</v>
      </c>
      <c r="AF317" s="4">
        <v>16</v>
      </c>
      <c r="AG317" s="4">
        <v>16</v>
      </c>
      <c r="AH317" s="87">
        <f t="shared" si="96"/>
        <v>0</v>
      </c>
      <c r="AI317" s="43">
        <f t="shared" si="97"/>
        <v>0</v>
      </c>
      <c r="AJ317" s="53">
        <f t="shared" si="98"/>
        <v>156.39999999999998</v>
      </c>
      <c r="AK317" s="53">
        <f t="shared" si="99"/>
        <v>7</v>
      </c>
      <c r="AL317" s="53">
        <f t="shared" si="100"/>
        <v>1</v>
      </c>
      <c r="AM317" s="88">
        <f t="shared" si="101"/>
        <v>560</v>
      </c>
      <c r="AN317" s="88">
        <f t="shared" si="102"/>
        <v>1200</v>
      </c>
    </row>
    <row r="318" spans="1:40" ht="15" hidden="1" x14ac:dyDescent="0.25">
      <c r="A318" s="11" t="s">
        <v>296</v>
      </c>
      <c r="B318" s="13" t="s">
        <v>1058</v>
      </c>
      <c r="C318" s="1" t="str">
        <f t="shared" si="86"/>
        <v>DÜZCE</v>
      </c>
      <c r="D318" s="14">
        <v>391</v>
      </c>
      <c r="E318" s="14">
        <v>1182</v>
      </c>
      <c r="F318" s="14">
        <v>1659</v>
      </c>
      <c r="G318" s="14">
        <v>3232</v>
      </c>
      <c r="H318" s="15">
        <v>468</v>
      </c>
      <c r="I318" s="15">
        <v>1109</v>
      </c>
      <c r="J318" s="15">
        <v>1921</v>
      </c>
      <c r="K318" s="15">
        <v>3498</v>
      </c>
      <c r="L318" s="49">
        <v>91</v>
      </c>
      <c r="M318" s="6">
        <v>458</v>
      </c>
      <c r="N318" s="16">
        <f t="shared" si="103"/>
        <v>266</v>
      </c>
      <c r="O318" s="17">
        <f t="shared" si="104"/>
        <v>8.2301980198019806E-2</v>
      </c>
      <c r="P318" s="10">
        <v>2335</v>
      </c>
      <c r="Q318" s="10">
        <v>3143</v>
      </c>
      <c r="R318" s="10">
        <v>2417</v>
      </c>
      <c r="S318" s="10">
        <v>3193</v>
      </c>
      <c r="T318" s="10">
        <v>5560</v>
      </c>
      <c r="U318" s="10">
        <v>7895</v>
      </c>
      <c r="V318" s="18">
        <f t="shared" si="87"/>
        <v>0.20042826552462525</v>
      </c>
      <c r="W318" s="18">
        <f t="shared" si="88"/>
        <v>0.35284759783646197</v>
      </c>
      <c r="X318" s="18">
        <f t="shared" si="89"/>
        <v>0.64294580057923045</v>
      </c>
      <c r="Y318" s="18">
        <f t="shared" si="90"/>
        <v>0.47895683453237409</v>
      </c>
      <c r="Z318" s="18">
        <f t="shared" si="91"/>
        <v>0.39658011399620013</v>
      </c>
      <c r="AA318" s="47">
        <f t="shared" si="92"/>
        <v>2897</v>
      </c>
      <c r="AB318" s="6">
        <f t="shared" si="93"/>
        <v>863</v>
      </c>
      <c r="AC318" s="40">
        <v>2924</v>
      </c>
      <c r="AD318" s="40">
        <f t="shared" si="94"/>
        <v>574</v>
      </c>
      <c r="AE318" s="41">
        <f t="shared" si="95"/>
        <v>0.83590623213264725</v>
      </c>
      <c r="AF318" s="4">
        <v>154</v>
      </c>
      <c r="AG318" s="4">
        <v>195</v>
      </c>
      <c r="AH318" s="87">
        <f t="shared" si="96"/>
        <v>0.26623376623376621</v>
      </c>
      <c r="AI318" s="43">
        <f t="shared" si="97"/>
        <v>0.42051282051282052</v>
      </c>
      <c r="AJ318" s="53">
        <f t="shared" si="98"/>
        <v>1228.9999999999995</v>
      </c>
      <c r="AK318" s="53">
        <f t="shared" si="99"/>
        <v>61</v>
      </c>
      <c r="AL318" s="53">
        <f t="shared" si="100"/>
        <v>12</v>
      </c>
      <c r="AM318" s="88">
        <f t="shared" si="101"/>
        <v>4880</v>
      </c>
      <c r="AN318" s="88">
        <f t="shared" si="102"/>
        <v>14400</v>
      </c>
    </row>
    <row r="319" spans="1:40" ht="15" hidden="1" x14ac:dyDescent="0.25">
      <c r="A319" s="11" t="s">
        <v>296</v>
      </c>
      <c r="B319" s="13" t="s">
        <v>303</v>
      </c>
      <c r="C319" s="1" t="str">
        <f t="shared" si="86"/>
        <v>DÜZCE</v>
      </c>
      <c r="D319" s="14">
        <v>4</v>
      </c>
      <c r="E319" s="14">
        <v>49</v>
      </c>
      <c r="F319" s="14">
        <v>49</v>
      </c>
      <c r="G319" s="14">
        <v>102</v>
      </c>
      <c r="H319" s="15">
        <v>13</v>
      </c>
      <c r="I319" s="15">
        <v>65</v>
      </c>
      <c r="J319" s="15">
        <v>49</v>
      </c>
      <c r="K319" s="15">
        <v>127</v>
      </c>
      <c r="L319" s="49">
        <v>29</v>
      </c>
      <c r="M319" s="6">
        <v>6</v>
      </c>
      <c r="N319" s="16">
        <f t="shared" si="103"/>
        <v>25</v>
      </c>
      <c r="O319" s="17">
        <f t="shared" si="104"/>
        <v>0.24509803921568626</v>
      </c>
      <c r="P319" s="10">
        <v>157</v>
      </c>
      <c r="Q319" s="10">
        <v>202</v>
      </c>
      <c r="R319" s="10">
        <v>157</v>
      </c>
      <c r="S319" s="10">
        <v>204</v>
      </c>
      <c r="T319" s="10">
        <v>359</v>
      </c>
      <c r="U319" s="10">
        <v>516</v>
      </c>
      <c r="V319" s="18">
        <f t="shared" si="87"/>
        <v>8.2802547770700632E-2</v>
      </c>
      <c r="W319" s="18">
        <f t="shared" si="88"/>
        <v>0.32178217821782179</v>
      </c>
      <c r="X319" s="18">
        <f t="shared" si="89"/>
        <v>0.45859872611464969</v>
      </c>
      <c r="Y319" s="18">
        <f t="shared" si="90"/>
        <v>0.38161559888579388</v>
      </c>
      <c r="Z319" s="18">
        <f t="shared" si="91"/>
        <v>0.29069767441860467</v>
      </c>
      <c r="AA319" s="47">
        <f t="shared" si="92"/>
        <v>222</v>
      </c>
      <c r="AB319" s="6">
        <f t="shared" si="93"/>
        <v>85</v>
      </c>
      <c r="AC319" s="40">
        <v>127</v>
      </c>
      <c r="AD319" s="40">
        <f t="shared" si="94"/>
        <v>0</v>
      </c>
      <c r="AE319" s="41">
        <f t="shared" si="95"/>
        <v>1</v>
      </c>
      <c r="AF319" s="4">
        <v>7</v>
      </c>
      <c r="AG319" s="4">
        <v>11</v>
      </c>
      <c r="AH319" s="87">
        <f t="shared" si="96"/>
        <v>0.5714285714285714</v>
      </c>
      <c r="AI319" s="43">
        <f t="shared" si="97"/>
        <v>0.72727272727272729</v>
      </c>
      <c r="AJ319" s="53">
        <f t="shared" si="98"/>
        <v>114.29999999999998</v>
      </c>
      <c r="AK319" s="53">
        <f t="shared" si="99"/>
        <v>5</v>
      </c>
      <c r="AL319" s="53">
        <f t="shared" si="100"/>
        <v>1</v>
      </c>
      <c r="AM319" s="88">
        <f t="shared" si="101"/>
        <v>400</v>
      </c>
      <c r="AN319" s="88">
        <f t="shared" si="102"/>
        <v>1200</v>
      </c>
    </row>
    <row r="320" spans="1:40" ht="15" hidden="1" x14ac:dyDescent="0.25">
      <c r="A320" s="11" t="s">
        <v>304</v>
      </c>
      <c r="B320" s="13" t="s">
        <v>305</v>
      </c>
      <c r="C320" s="1" t="str">
        <f t="shared" si="86"/>
        <v>EDİRNE</v>
      </c>
      <c r="D320" s="14">
        <v>4</v>
      </c>
      <c r="E320" s="14">
        <v>49</v>
      </c>
      <c r="F320" s="14">
        <v>55</v>
      </c>
      <c r="G320" s="14">
        <v>108</v>
      </c>
      <c r="H320" s="15">
        <v>6</v>
      </c>
      <c r="I320" s="15">
        <v>41</v>
      </c>
      <c r="J320" s="15">
        <v>56</v>
      </c>
      <c r="K320" s="15">
        <v>103</v>
      </c>
      <c r="L320" s="49">
        <v>12</v>
      </c>
      <c r="M320" s="6">
        <v>9</v>
      </c>
      <c r="N320" s="16">
        <f t="shared" si="103"/>
        <v>-5</v>
      </c>
      <c r="O320" s="17">
        <f t="shared" si="104"/>
        <v>-4.6296296296296294E-2</v>
      </c>
      <c r="P320" s="10">
        <v>81</v>
      </c>
      <c r="Q320" s="10">
        <v>91</v>
      </c>
      <c r="R320" s="10">
        <v>82</v>
      </c>
      <c r="S320" s="10">
        <v>104</v>
      </c>
      <c r="T320" s="10">
        <v>173</v>
      </c>
      <c r="U320" s="10">
        <v>254</v>
      </c>
      <c r="V320" s="18">
        <f t="shared" si="87"/>
        <v>7.407407407407407E-2</v>
      </c>
      <c r="W320" s="18">
        <f t="shared" si="88"/>
        <v>0.45054945054945056</v>
      </c>
      <c r="X320" s="18">
        <f t="shared" si="89"/>
        <v>0.71951219512195119</v>
      </c>
      <c r="Y320" s="18">
        <f t="shared" si="90"/>
        <v>0.5780346820809249</v>
      </c>
      <c r="Z320" s="18">
        <f t="shared" si="91"/>
        <v>0.41732283464566927</v>
      </c>
      <c r="AA320" s="47">
        <f t="shared" si="92"/>
        <v>73</v>
      </c>
      <c r="AB320" s="6">
        <f t="shared" si="93"/>
        <v>23</v>
      </c>
      <c r="AC320" s="40">
        <v>103</v>
      </c>
      <c r="AD320" s="40">
        <f t="shared" si="94"/>
        <v>0</v>
      </c>
      <c r="AE320" s="41">
        <f t="shared" si="95"/>
        <v>1</v>
      </c>
      <c r="AF320" s="4">
        <v>9</v>
      </c>
      <c r="AG320" s="4">
        <v>8</v>
      </c>
      <c r="AH320" s="87">
        <f t="shared" si="96"/>
        <v>0</v>
      </c>
      <c r="AI320" s="43">
        <f t="shared" si="97"/>
        <v>0</v>
      </c>
      <c r="AJ320" s="53">
        <f t="shared" si="98"/>
        <v>21.099999999999994</v>
      </c>
      <c r="AK320" s="53">
        <f t="shared" si="99"/>
        <v>1</v>
      </c>
      <c r="AL320" s="53">
        <f t="shared" si="100"/>
        <v>0</v>
      </c>
      <c r="AM320" s="88">
        <f t="shared" si="101"/>
        <v>80</v>
      </c>
      <c r="AN320" s="88">
        <f t="shared" si="102"/>
        <v>0</v>
      </c>
    </row>
    <row r="321" spans="1:40" ht="15" hidden="1" x14ac:dyDescent="0.25">
      <c r="A321" s="11" t="s">
        <v>304</v>
      </c>
      <c r="B321" s="13" t="s">
        <v>306</v>
      </c>
      <c r="C321" s="1" t="str">
        <f t="shared" si="86"/>
        <v>EDİRNE</v>
      </c>
      <c r="D321" s="14">
        <v>22</v>
      </c>
      <c r="E321" s="14">
        <v>45</v>
      </c>
      <c r="F321" s="14">
        <v>118</v>
      </c>
      <c r="G321" s="14">
        <v>185</v>
      </c>
      <c r="H321" s="15">
        <v>18</v>
      </c>
      <c r="I321" s="15">
        <v>53</v>
      </c>
      <c r="J321" s="15">
        <v>86</v>
      </c>
      <c r="K321" s="15">
        <v>157</v>
      </c>
      <c r="L321" s="49">
        <v>1</v>
      </c>
      <c r="M321" s="6">
        <v>24</v>
      </c>
      <c r="N321" s="16">
        <f t="shared" si="103"/>
        <v>-28</v>
      </c>
      <c r="O321" s="17">
        <f t="shared" si="104"/>
        <v>-0.15135135135135136</v>
      </c>
      <c r="P321" s="10">
        <v>119</v>
      </c>
      <c r="Q321" s="10">
        <v>142</v>
      </c>
      <c r="R321" s="10">
        <v>101</v>
      </c>
      <c r="S321" s="10">
        <v>131</v>
      </c>
      <c r="T321" s="10">
        <v>243</v>
      </c>
      <c r="U321" s="10">
        <v>362</v>
      </c>
      <c r="V321" s="18">
        <f t="shared" si="87"/>
        <v>0.15126050420168066</v>
      </c>
      <c r="W321" s="18">
        <f t="shared" si="88"/>
        <v>0.37323943661971831</v>
      </c>
      <c r="X321" s="18">
        <f t="shared" si="89"/>
        <v>0.62376237623762376</v>
      </c>
      <c r="Y321" s="18">
        <f t="shared" si="90"/>
        <v>0.47736625514403291</v>
      </c>
      <c r="Z321" s="18">
        <f t="shared" si="91"/>
        <v>0.37016574585635359</v>
      </c>
      <c r="AA321" s="47">
        <f t="shared" si="92"/>
        <v>127</v>
      </c>
      <c r="AB321" s="6">
        <f t="shared" si="93"/>
        <v>38</v>
      </c>
      <c r="AC321" s="40">
        <v>157</v>
      </c>
      <c r="AD321" s="40">
        <f t="shared" si="94"/>
        <v>0</v>
      </c>
      <c r="AE321" s="41">
        <f t="shared" si="95"/>
        <v>1</v>
      </c>
      <c r="AF321" s="4">
        <v>11</v>
      </c>
      <c r="AG321" s="4">
        <v>12</v>
      </c>
      <c r="AH321" s="87">
        <f t="shared" si="96"/>
        <v>9.0909090909090912E-2</v>
      </c>
      <c r="AI321" s="43">
        <f t="shared" si="97"/>
        <v>0.16666666666666666</v>
      </c>
      <c r="AJ321" s="53">
        <f t="shared" si="98"/>
        <v>54.099999999999994</v>
      </c>
      <c r="AK321" s="53">
        <f t="shared" si="99"/>
        <v>2</v>
      </c>
      <c r="AL321" s="53">
        <f t="shared" si="100"/>
        <v>0</v>
      </c>
      <c r="AM321" s="88">
        <f t="shared" si="101"/>
        <v>160</v>
      </c>
      <c r="AN321" s="88">
        <f t="shared" si="102"/>
        <v>0</v>
      </c>
    </row>
    <row r="322" spans="1:40" ht="15" hidden="1" x14ac:dyDescent="0.25">
      <c r="A322" s="11" t="s">
        <v>304</v>
      </c>
      <c r="B322" s="13" t="s">
        <v>307</v>
      </c>
      <c r="C322" s="1" t="str">
        <f t="shared" si="86"/>
        <v>EDİRNE</v>
      </c>
      <c r="D322" s="14">
        <v>21</v>
      </c>
      <c r="E322" s="14">
        <v>72</v>
      </c>
      <c r="F322" s="14">
        <v>185</v>
      </c>
      <c r="G322" s="14">
        <v>278</v>
      </c>
      <c r="H322" s="15">
        <v>19</v>
      </c>
      <c r="I322" s="15">
        <v>73</v>
      </c>
      <c r="J322" s="15">
        <v>196</v>
      </c>
      <c r="K322" s="15">
        <v>288</v>
      </c>
      <c r="L322" s="49">
        <v>7</v>
      </c>
      <c r="M322" s="6">
        <v>48</v>
      </c>
      <c r="N322" s="16">
        <f t="shared" si="103"/>
        <v>10</v>
      </c>
      <c r="O322" s="17">
        <f t="shared" si="104"/>
        <v>3.5971223021582732E-2</v>
      </c>
      <c r="P322" s="10">
        <v>212</v>
      </c>
      <c r="Q322" s="10">
        <v>317</v>
      </c>
      <c r="R322" s="10">
        <v>201</v>
      </c>
      <c r="S322" s="10">
        <v>291</v>
      </c>
      <c r="T322" s="10">
        <v>518</v>
      </c>
      <c r="U322" s="10">
        <v>730</v>
      </c>
      <c r="V322" s="18">
        <f t="shared" si="87"/>
        <v>8.9622641509433956E-2</v>
      </c>
      <c r="W322" s="18">
        <f t="shared" si="88"/>
        <v>0.2302839116719243</v>
      </c>
      <c r="X322" s="18">
        <f t="shared" si="89"/>
        <v>0.77114427860696522</v>
      </c>
      <c r="Y322" s="18">
        <f t="shared" si="90"/>
        <v>0.44015444015444016</v>
      </c>
      <c r="Z322" s="18">
        <f t="shared" si="91"/>
        <v>0.33835616438356164</v>
      </c>
      <c r="AA322" s="47">
        <f t="shared" si="92"/>
        <v>290</v>
      </c>
      <c r="AB322" s="6">
        <f t="shared" si="93"/>
        <v>46</v>
      </c>
      <c r="AC322" s="40">
        <v>288</v>
      </c>
      <c r="AD322" s="40">
        <f t="shared" si="94"/>
        <v>0</v>
      </c>
      <c r="AE322" s="41">
        <f t="shared" si="95"/>
        <v>1</v>
      </c>
      <c r="AF322" s="4">
        <v>19</v>
      </c>
      <c r="AG322" s="4">
        <v>20</v>
      </c>
      <c r="AH322" s="87">
        <f t="shared" si="96"/>
        <v>5.2631578947368418E-2</v>
      </c>
      <c r="AI322" s="43">
        <f t="shared" si="97"/>
        <v>0.1</v>
      </c>
      <c r="AJ322" s="53">
        <f t="shared" si="98"/>
        <v>134.59999999999997</v>
      </c>
      <c r="AK322" s="53">
        <f t="shared" si="99"/>
        <v>6</v>
      </c>
      <c r="AL322" s="53">
        <f t="shared" si="100"/>
        <v>1</v>
      </c>
      <c r="AM322" s="88">
        <f t="shared" si="101"/>
        <v>480</v>
      </c>
      <c r="AN322" s="88">
        <f t="shared" si="102"/>
        <v>1200</v>
      </c>
    </row>
    <row r="323" spans="1:40" ht="15" hidden="1" x14ac:dyDescent="0.25">
      <c r="A323" s="11" t="s">
        <v>304</v>
      </c>
      <c r="B323" s="13" t="s">
        <v>308</v>
      </c>
      <c r="C323" s="1" t="str">
        <f t="shared" si="86"/>
        <v>EDİRNE</v>
      </c>
      <c r="D323" s="14">
        <v>83</v>
      </c>
      <c r="E323" s="14">
        <v>251</v>
      </c>
      <c r="F323" s="14">
        <v>559</v>
      </c>
      <c r="G323" s="14">
        <v>893</v>
      </c>
      <c r="H323" s="15">
        <v>157</v>
      </c>
      <c r="I323" s="15">
        <v>312</v>
      </c>
      <c r="J323" s="15">
        <v>613</v>
      </c>
      <c r="K323" s="15">
        <v>1082</v>
      </c>
      <c r="L323" s="49">
        <v>12</v>
      </c>
      <c r="M323" s="6">
        <v>182</v>
      </c>
      <c r="N323" s="16">
        <f t="shared" si="103"/>
        <v>189</v>
      </c>
      <c r="O323" s="17">
        <f t="shared" si="104"/>
        <v>0.21164613661814111</v>
      </c>
      <c r="P323" s="10">
        <v>725</v>
      </c>
      <c r="Q323" s="10">
        <v>903</v>
      </c>
      <c r="R323" s="10">
        <v>663</v>
      </c>
      <c r="S323" s="10">
        <v>882</v>
      </c>
      <c r="T323" s="10">
        <v>1566</v>
      </c>
      <c r="U323" s="10">
        <v>2291</v>
      </c>
      <c r="V323" s="18">
        <f t="shared" si="87"/>
        <v>0.21655172413793103</v>
      </c>
      <c r="W323" s="18">
        <f t="shared" si="88"/>
        <v>0.34551495016611294</v>
      </c>
      <c r="X323" s="18">
        <f t="shared" si="89"/>
        <v>0.66817496229260931</v>
      </c>
      <c r="Y323" s="18">
        <f t="shared" si="90"/>
        <v>0.48212005108556832</v>
      </c>
      <c r="Z323" s="18">
        <f t="shared" si="91"/>
        <v>0.39807944129201223</v>
      </c>
      <c r="AA323" s="47">
        <f t="shared" si="92"/>
        <v>811</v>
      </c>
      <c r="AB323" s="6">
        <f t="shared" si="93"/>
        <v>220</v>
      </c>
      <c r="AC323" s="40">
        <v>834</v>
      </c>
      <c r="AD323" s="40">
        <f t="shared" si="94"/>
        <v>248</v>
      </c>
      <c r="AE323" s="41">
        <f t="shared" si="95"/>
        <v>0.77079482439926061</v>
      </c>
      <c r="AF323" s="4">
        <v>36</v>
      </c>
      <c r="AG323" s="4">
        <v>44</v>
      </c>
      <c r="AH323" s="87">
        <f t="shared" si="96"/>
        <v>0.22222222222222221</v>
      </c>
      <c r="AI323" s="43">
        <f t="shared" si="97"/>
        <v>0.36363636363636365</v>
      </c>
      <c r="AJ323" s="53">
        <f t="shared" si="98"/>
        <v>341.19999999999982</v>
      </c>
      <c r="AK323" s="53">
        <f t="shared" si="99"/>
        <v>17</v>
      </c>
      <c r="AL323" s="53">
        <f t="shared" si="100"/>
        <v>3</v>
      </c>
      <c r="AM323" s="88">
        <f t="shared" si="101"/>
        <v>1360</v>
      </c>
      <c r="AN323" s="88">
        <f t="shared" si="102"/>
        <v>3600</v>
      </c>
    </row>
    <row r="324" spans="1:40" ht="15" hidden="1" x14ac:dyDescent="0.25">
      <c r="A324" s="11" t="s">
        <v>304</v>
      </c>
      <c r="B324" s="13" t="s">
        <v>309</v>
      </c>
      <c r="C324" s="1" t="str">
        <f t="shared" si="86"/>
        <v>EDİRNE</v>
      </c>
      <c r="D324" s="14">
        <v>0</v>
      </c>
      <c r="E324" s="14">
        <v>13</v>
      </c>
      <c r="F324" s="14">
        <v>39</v>
      </c>
      <c r="G324" s="14">
        <v>52</v>
      </c>
      <c r="H324" s="15">
        <v>2</v>
      </c>
      <c r="I324" s="15">
        <v>10</v>
      </c>
      <c r="J324" s="15">
        <v>55</v>
      </c>
      <c r="K324" s="15">
        <v>67</v>
      </c>
      <c r="L324" s="49">
        <v>1</v>
      </c>
      <c r="M324" s="6">
        <v>19</v>
      </c>
      <c r="N324" s="16">
        <f t="shared" si="103"/>
        <v>15</v>
      </c>
      <c r="O324" s="17">
        <f t="shared" si="104"/>
        <v>0.28846153846153844</v>
      </c>
      <c r="P324" s="10">
        <v>45</v>
      </c>
      <c r="Q324" s="10">
        <v>57</v>
      </c>
      <c r="R324" s="10">
        <v>43</v>
      </c>
      <c r="S324" s="10">
        <v>60</v>
      </c>
      <c r="T324" s="10">
        <v>100</v>
      </c>
      <c r="U324" s="10">
        <v>145</v>
      </c>
      <c r="V324" s="18">
        <f t="shared" si="87"/>
        <v>4.4444444444444446E-2</v>
      </c>
      <c r="W324" s="18">
        <f t="shared" si="88"/>
        <v>0.17543859649122806</v>
      </c>
      <c r="X324" s="18">
        <f t="shared" si="89"/>
        <v>0.86046511627906974</v>
      </c>
      <c r="Y324" s="18">
        <f t="shared" si="90"/>
        <v>0.47</v>
      </c>
      <c r="Z324" s="18">
        <f t="shared" si="91"/>
        <v>0.33793103448275863</v>
      </c>
      <c r="AA324" s="47">
        <f t="shared" si="92"/>
        <v>53</v>
      </c>
      <c r="AB324" s="6">
        <f t="shared" si="93"/>
        <v>6</v>
      </c>
      <c r="AC324" s="40">
        <v>67</v>
      </c>
      <c r="AD324" s="40">
        <f t="shared" si="94"/>
        <v>0</v>
      </c>
      <c r="AE324" s="41">
        <f t="shared" si="95"/>
        <v>1</v>
      </c>
      <c r="AF324" s="4">
        <v>4</v>
      </c>
      <c r="AG324" s="4">
        <v>5</v>
      </c>
      <c r="AH324" s="87">
        <f t="shared" si="96"/>
        <v>0.25</v>
      </c>
      <c r="AI324" s="43">
        <f t="shared" si="97"/>
        <v>0.4</v>
      </c>
      <c r="AJ324" s="53">
        <f t="shared" si="98"/>
        <v>23</v>
      </c>
      <c r="AK324" s="53">
        <f t="shared" si="99"/>
        <v>1</v>
      </c>
      <c r="AL324" s="53">
        <f t="shared" si="100"/>
        <v>0</v>
      </c>
      <c r="AM324" s="88">
        <f t="shared" si="101"/>
        <v>80</v>
      </c>
      <c r="AN324" s="88">
        <f t="shared" si="102"/>
        <v>0</v>
      </c>
    </row>
    <row r="325" spans="1:40" ht="15" hidden="1" x14ac:dyDescent="0.25">
      <c r="A325" s="11" t="s">
        <v>304</v>
      </c>
      <c r="B325" s="13" t="s">
        <v>310</v>
      </c>
      <c r="C325" s="1" t="str">
        <f t="shared" si="86"/>
        <v>EDİRNE</v>
      </c>
      <c r="D325" s="14">
        <v>12</v>
      </c>
      <c r="E325" s="14">
        <v>35</v>
      </c>
      <c r="F325" s="14">
        <v>58</v>
      </c>
      <c r="G325" s="14">
        <v>105</v>
      </c>
      <c r="H325" s="15">
        <v>7</v>
      </c>
      <c r="I325" s="15">
        <v>25</v>
      </c>
      <c r="J325" s="15">
        <v>70</v>
      </c>
      <c r="K325" s="15">
        <v>102</v>
      </c>
      <c r="L325" s="49">
        <v>2</v>
      </c>
      <c r="M325" s="6">
        <v>17</v>
      </c>
      <c r="N325" s="16">
        <f t="shared" si="103"/>
        <v>-3</v>
      </c>
      <c r="O325" s="17">
        <f t="shared" si="104"/>
        <v>-2.8571428571428571E-2</v>
      </c>
      <c r="P325" s="10">
        <v>78</v>
      </c>
      <c r="Q325" s="10">
        <v>94</v>
      </c>
      <c r="R325" s="10">
        <v>77</v>
      </c>
      <c r="S325" s="10">
        <v>91</v>
      </c>
      <c r="T325" s="10">
        <v>171</v>
      </c>
      <c r="U325" s="10">
        <v>249</v>
      </c>
      <c r="V325" s="18">
        <f t="shared" si="87"/>
        <v>8.9743589743589744E-2</v>
      </c>
      <c r="W325" s="18">
        <f t="shared" si="88"/>
        <v>0.26595744680851063</v>
      </c>
      <c r="X325" s="18">
        <f t="shared" si="89"/>
        <v>0.7142857142857143</v>
      </c>
      <c r="Y325" s="18">
        <f t="shared" si="90"/>
        <v>0.46783625730994149</v>
      </c>
      <c r="Z325" s="18">
        <f t="shared" si="91"/>
        <v>0.3493975903614458</v>
      </c>
      <c r="AA325" s="47">
        <f t="shared" si="92"/>
        <v>91</v>
      </c>
      <c r="AB325" s="6">
        <f t="shared" si="93"/>
        <v>22</v>
      </c>
      <c r="AC325" s="40">
        <v>102</v>
      </c>
      <c r="AD325" s="40">
        <f t="shared" si="94"/>
        <v>0</v>
      </c>
      <c r="AE325" s="41">
        <f t="shared" si="95"/>
        <v>1</v>
      </c>
      <c r="AF325" s="4">
        <v>6</v>
      </c>
      <c r="AG325" s="4">
        <v>6</v>
      </c>
      <c r="AH325" s="87">
        <f t="shared" si="96"/>
        <v>0</v>
      </c>
      <c r="AI325" s="43">
        <f t="shared" si="97"/>
        <v>0</v>
      </c>
      <c r="AJ325" s="53">
        <f t="shared" si="98"/>
        <v>39.699999999999989</v>
      </c>
      <c r="AK325" s="53">
        <f t="shared" si="99"/>
        <v>1</v>
      </c>
      <c r="AL325" s="53">
        <f t="shared" si="100"/>
        <v>0</v>
      </c>
      <c r="AM325" s="88">
        <f t="shared" si="101"/>
        <v>80</v>
      </c>
      <c r="AN325" s="88">
        <f t="shared" si="102"/>
        <v>0</v>
      </c>
    </row>
    <row r="326" spans="1:40" ht="15" hidden="1" x14ac:dyDescent="0.25">
      <c r="A326" s="11" t="s">
        <v>304</v>
      </c>
      <c r="B326" s="13" t="s">
        <v>1059</v>
      </c>
      <c r="C326" s="1" t="str">
        <f t="shared" ref="C326:C389" si="105">A326</f>
        <v>EDİRNE</v>
      </c>
      <c r="D326" s="14">
        <v>285</v>
      </c>
      <c r="E326" s="14">
        <v>726</v>
      </c>
      <c r="F326" s="14">
        <v>1198</v>
      </c>
      <c r="G326" s="14">
        <v>2209</v>
      </c>
      <c r="H326" s="15">
        <v>339</v>
      </c>
      <c r="I326" s="15">
        <v>750</v>
      </c>
      <c r="J326" s="15">
        <v>1389</v>
      </c>
      <c r="K326" s="15">
        <v>2478</v>
      </c>
      <c r="L326" s="49">
        <v>29</v>
      </c>
      <c r="M326" s="6">
        <v>346</v>
      </c>
      <c r="N326" s="16">
        <f t="shared" si="103"/>
        <v>269</v>
      </c>
      <c r="O326" s="17">
        <f t="shared" si="104"/>
        <v>0.12177455862381167</v>
      </c>
      <c r="P326" s="10">
        <v>1299</v>
      </c>
      <c r="Q326" s="10">
        <v>1591</v>
      </c>
      <c r="R326" s="10">
        <v>1368</v>
      </c>
      <c r="S326" s="10">
        <v>1771</v>
      </c>
      <c r="T326" s="10">
        <v>2959</v>
      </c>
      <c r="U326" s="10">
        <v>4258</v>
      </c>
      <c r="V326" s="18">
        <f t="shared" ref="V326:V389" si="106">H326/P326</f>
        <v>0.26096997690531176</v>
      </c>
      <c r="W326" s="18">
        <f t="shared" ref="W326:W389" si="107">I326/Q326</f>
        <v>0.47140163419233189</v>
      </c>
      <c r="X326" s="18">
        <f t="shared" ref="X326:X389" si="108">((J326+L326)-M326)/R326</f>
        <v>0.783625730994152</v>
      </c>
      <c r="Y326" s="18">
        <f t="shared" ref="Y326:Y389" si="109">((I326+J326+L326)-M326)/T326</f>
        <v>0.61574856370395403</v>
      </c>
      <c r="Z326" s="18">
        <f t="shared" ref="Z326:Z389" si="110">((K326+L326)-M326)/U326</f>
        <v>0.50751526538280878</v>
      </c>
      <c r="AA326" s="47">
        <f t="shared" ref="AA326:AA389" si="111">T326-((I326+J326+L326)-M326)</f>
        <v>1137</v>
      </c>
      <c r="AB326" s="6">
        <f t="shared" ref="AB326:AB389" si="112">R326-((J326+L326)-M326)</f>
        <v>296</v>
      </c>
      <c r="AC326" s="40">
        <v>1806</v>
      </c>
      <c r="AD326" s="40">
        <f t="shared" ref="AD326:AD389" si="113">K326-AC326</f>
        <v>672</v>
      </c>
      <c r="AE326" s="41">
        <f t="shared" ref="AE326:AE389" si="114">AC326/K326</f>
        <v>0.72881355932203384</v>
      </c>
      <c r="AF326" s="4">
        <v>76</v>
      </c>
      <c r="AG326" s="4">
        <v>101</v>
      </c>
      <c r="AH326" s="87">
        <f t="shared" ref="AH326:AH389" si="115">IF((AG326-AF326)/AF326&gt;0,(AG326-AF326)/AF326,0)</f>
        <v>0.32894736842105265</v>
      </c>
      <c r="AI326" s="43">
        <f t="shared" ref="AI326:AI389" si="116">IF(((AG326-AF326)*2)/AG326&gt;0,((AG326-AF326)*2)/AG326,0)</f>
        <v>0.49504950495049505</v>
      </c>
      <c r="AJ326" s="53">
        <f t="shared" ref="AJ326:AJ389" si="117">IF((T326*0.7)-((I326+J326+L326)-M326)&gt;0,(T326*0.7)-((I326+J326+L326)-M326),0)</f>
        <v>249.29999999999973</v>
      </c>
      <c r="AK326" s="53">
        <f t="shared" ref="AK326:AK389" si="118">IF(AJ326/20&gt;0,INT(AJ326/20),0)</f>
        <v>12</v>
      </c>
      <c r="AL326" s="53">
        <f t="shared" ref="AL326:AL389" si="119">IF(AK326/5&gt;0.49,INT(AK326/5),0)</f>
        <v>2</v>
      </c>
      <c r="AM326" s="88">
        <f t="shared" si="101"/>
        <v>960</v>
      </c>
      <c r="AN326" s="88">
        <f t="shared" si="102"/>
        <v>2400</v>
      </c>
    </row>
    <row r="327" spans="1:40" ht="12.75" hidden="1" customHeight="1" x14ac:dyDescent="0.2">
      <c r="A327" s="11" t="s">
        <v>304</v>
      </c>
      <c r="B327" s="13" t="s">
        <v>311</v>
      </c>
      <c r="C327" s="1" t="str">
        <f t="shared" si="105"/>
        <v>EDİRNE</v>
      </c>
      <c r="D327" s="14">
        <v>2</v>
      </c>
      <c r="E327" s="14">
        <v>20</v>
      </c>
      <c r="F327" s="14">
        <v>52</v>
      </c>
      <c r="G327" s="14">
        <v>74</v>
      </c>
      <c r="H327" s="15">
        <v>10</v>
      </c>
      <c r="I327" s="15">
        <v>29</v>
      </c>
      <c r="J327" s="15">
        <v>43</v>
      </c>
      <c r="K327" s="15">
        <v>82</v>
      </c>
      <c r="L327" s="50"/>
      <c r="M327" s="6">
        <v>15</v>
      </c>
      <c r="N327" s="16">
        <f t="shared" si="103"/>
        <v>8</v>
      </c>
      <c r="O327" s="17">
        <f t="shared" si="104"/>
        <v>0.10810810810810811</v>
      </c>
      <c r="P327" s="10">
        <v>45</v>
      </c>
      <c r="Q327" s="10">
        <v>82</v>
      </c>
      <c r="R327" s="10">
        <v>51</v>
      </c>
      <c r="S327" s="10">
        <v>72</v>
      </c>
      <c r="T327" s="10">
        <v>133</v>
      </c>
      <c r="U327" s="10">
        <v>178</v>
      </c>
      <c r="V327" s="18">
        <f t="shared" si="106"/>
        <v>0.22222222222222221</v>
      </c>
      <c r="W327" s="18">
        <f t="shared" si="107"/>
        <v>0.35365853658536583</v>
      </c>
      <c r="X327" s="18">
        <f t="shared" si="108"/>
        <v>0.5490196078431373</v>
      </c>
      <c r="Y327" s="18">
        <f t="shared" si="109"/>
        <v>0.42857142857142855</v>
      </c>
      <c r="Z327" s="18">
        <f t="shared" si="110"/>
        <v>0.37640449438202245</v>
      </c>
      <c r="AA327" s="47">
        <f t="shared" si="111"/>
        <v>76</v>
      </c>
      <c r="AB327" s="6">
        <f t="shared" si="112"/>
        <v>23</v>
      </c>
      <c r="AC327" s="40">
        <v>82</v>
      </c>
      <c r="AD327" s="40">
        <f t="shared" si="113"/>
        <v>0</v>
      </c>
      <c r="AE327" s="41">
        <f t="shared" si="114"/>
        <v>1</v>
      </c>
      <c r="AF327" s="4">
        <v>3</v>
      </c>
      <c r="AG327" s="4">
        <v>4</v>
      </c>
      <c r="AH327" s="87">
        <f t="shared" si="115"/>
        <v>0.33333333333333331</v>
      </c>
      <c r="AI327" s="43">
        <f t="shared" si="116"/>
        <v>0.5</v>
      </c>
      <c r="AJ327" s="53">
        <f t="shared" si="117"/>
        <v>36.099999999999994</v>
      </c>
      <c r="AK327" s="53">
        <f t="shared" si="118"/>
        <v>1</v>
      </c>
      <c r="AL327" s="53">
        <f t="shared" si="119"/>
        <v>0</v>
      </c>
      <c r="AM327" s="88">
        <f t="shared" ref="AM327:AM390" si="120">IF(AK327&gt;0.49,(AK327*$AM$1)/1000,0)</f>
        <v>80</v>
      </c>
      <c r="AN327" s="88">
        <f t="shared" ref="AN327:AN390" si="121">IF(AL327&gt;0.49,(AL327*$AN$1)/1000,0)</f>
        <v>0</v>
      </c>
    </row>
    <row r="328" spans="1:40" ht="15" hidden="1" x14ac:dyDescent="0.25">
      <c r="A328" s="11" t="s">
        <v>304</v>
      </c>
      <c r="B328" s="13" t="s">
        <v>312</v>
      </c>
      <c r="C328" s="1" t="str">
        <f t="shared" si="105"/>
        <v>EDİRNE</v>
      </c>
      <c r="D328" s="14">
        <v>64</v>
      </c>
      <c r="E328" s="14">
        <v>223</v>
      </c>
      <c r="F328" s="14">
        <v>416</v>
      </c>
      <c r="G328" s="14">
        <v>703</v>
      </c>
      <c r="H328" s="15">
        <v>53</v>
      </c>
      <c r="I328" s="15">
        <v>189</v>
      </c>
      <c r="J328" s="15">
        <v>391</v>
      </c>
      <c r="K328" s="15">
        <v>633</v>
      </c>
      <c r="L328" s="49">
        <v>24</v>
      </c>
      <c r="M328" s="6">
        <v>109</v>
      </c>
      <c r="N328" s="16">
        <f t="shared" si="103"/>
        <v>-70</v>
      </c>
      <c r="O328" s="17">
        <f t="shared" si="104"/>
        <v>-9.9573257467994308E-2</v>
      </c>
      <c r="P328" s="10">
        <v>467</v>
      </c>
      <c r="Q328" s="10">
        <v>556</v>
      </c>
      <c r="R328" s="10">
        <v>439</v>
      </c>
      <c r="S328" s="10">
        <v>576</v>
      </c>
      <c r="T328" s="10">
        <v>995</v>
      </c>
      <c r="U328" s="10">
        <v>1462</v>
      </c>
      <c r="V328" s="18">
        <f t="shared" si="106"/>
        <v>0.11349036402569593</v>
      </c>
      <c r="W328" s="18">
        <f t="shared" si="107"/>
        <v>0.33992805755395683</v>
      </c>
      <c r="X328" s="18">
        <f t="shared" si="108"/>
        <v>0.69703872437357628</v>
      </c>
      <c r="Y328" s="18">
        <f t="shared" si="109"/>
        <v>0.49748743718592964</v>
      </c>
      <c r="Z328" s="18">
        <f t="shared" si="110"/>
        <v>0.37482900136798908</v>
      </c>
      <c r="AA328" s="47">
        <f t="shared" si="111"/>
        <v>500</v>
      </c>
      <c r="AB328" s="6">
        <f t="shared" si="112"/>
        <v>133</v>
      </c>
      <c r="AC328" s="40">
        <v>633</v>
      </c>
      <c r="AD328" s="40">
        <f t="shared" si="113"/>
        <v>0</v>
      </c>
      <c r="AE328" s="41">
        <f t="shared" si="114"/>
        <v>1</v>
      </c>
      <c r="AF328" s="4">
        <v>37</v>
      </c>
      <c r="AG328" s="4">
        <v>39</v>
      </c>
      <c r="AH328" s="87">
        <f t="shared" si="115"/>
        <v>5.4054054054054057E-2</v>
      </c>
      <c r="AI328" s="43">
        <f t="shared" si="116"/>
        <v>0.10256410256410256</v>
      </c>
      <c r="AJ328" s="53">
        <f t="shared" si="117"/>
        <v>201.5</v>
      </c>
      <c r="AK328" s="53">
        <f t="shared" si="118"/>
        <v>10</v>
      </c>
      <c r="AL328" s="53">
        <f t="shared" si="119"/>
        <v>2</v>
      </c>
      <c r="AM328" s="88">
        <f t="shared" si="120"/>
        <v>800</v>
      </c>
      <c r="AN328" s="88">
        <f t="shared" si="121"/>
        <v>2400</v>
      </c>
    </row>
    <row r="329" spans="1:40" ht="15" hidden="1" x14ac:dyDescent="0.25">
      <c r="A329" s="11" t="s">
        <v>313</v>
      </c>
      <c r="B329" s="13" t="s">
        <v>314</v>
      </c>
      <c r="C329" s="1" t="str">
        <f t="shared" si="105"/>
        <v>ELAZIĞ</v>
      </c>
      <c r="D329" s="14">
        <v>1</v>
      </c>
      <c r="E329" s="14">
        <v>15</v>
      </c>
      <c r="F329" s="14">
        <v>9</v>
      </c>
      <c r="G329" s="14">
        <v>25</v>
      </c>
      <c r="H329" s="15">
        <v>0</v>
      </c>
      <c r="I329" s="15">
        <v>5</v>
      </c>
      <c r="J329" s="15">
        <v>8</v>
      </c>
      <c r="K329" s="15">
        <v>13</v>
      </c>
      <c r="L329" s="49">
        <v>3</v>
      </c>
      <c r="M329" s="6">
        <v>3</v>
      </c>
      <c r="N329" s="16">
        <f t="shared" si="103"/>
        <v>-12</v>
      </c>
      <c r="O329" s="17">
        <f t="shared" si="104"/>
        <v>-0.48</v>
      </c>
      <c r="P329" s="10">
        <v>19</v>
      </c>
      <c r="Q329" s="10">
        <v>18</v>
      </c>
      <c r="R329" s="10">
        <v>16</v>
      </c>
      <c r="S329" s="10">
        <v>20</v>
      </c>
      <c r="T329" s="10">
        <v>34</v>
      </c>
      <c r="U329" s="10">
        <v>53</v>
      </c>
      <c r="V329" s="18">
        <f t="shared" si="106"/>
        <v>0</v>
      </c>
      <c r="W329" s="18">
        <f t="shared" si="107"/>
        <v>0.27777777777777779</v>
      </c>
      <c r="X329" s="18">
        <f t="shared" si="108"/>
        <v>0.5</v>
      </c>
      <c r="Y329" s="18">
        <f t="shared" si="109"/>
        <v>0.38235294117647056</v>
      </c>
      <c r="Z329" s="18">
        <f t="shared" si="110"/>
        <v>0.24528301886792453</v>
      </c>
      <c r="AA329" s="47">
        <f t="shared" si="111"/>
        <v>21</v>
      </c>
      <c r="AB329" s="6">
        <f t="shared" si="112"/>
        <v>8</v>
      </c>
      <c r="AC329" s="40">
        <v>13</v>
      </c>
      <c r="AD329" s="40">
        <f t="shared" si="113"/>
        <v>0</v>
      </c>
      <c r="AE329" s="41">
        <f t="shared" si="114"/>
        <v>1</v>
      </c>
      <c r="AF329" s="4">
        <v>1</v>
      </c>
      <c r="AG329" s="4">
        <v>1</v>
      </c>
      <c r="AH329" s="87">
        <f t="shared" si="115"/>
        <v>0</v>
      </c>
      <c r="AI329" s="43">
        <f t="shared" si="116"/>
        <v>0</v>
      </c>
      <c r="AJ329" s="53">
        <f t="shared" si="117"/>
        <v>10.799999999999997</v>
      </c>
      <c r="AK329" s="53">
        <f t="shared" si="118"/>
        <v>0</v>
      </c>
      <c r="AL329" s="53">
        <f t="shared" si="119"/>
        <v>0</v>
      </c>
      <c r="AM329" s="88">
        <f t="shared" si="120"/>
        <v>0</v>
      </c>
      <c r="AN329" s="88">
        <f t="shared" si="121"/>
        <v>0</v>
      </c>
    </row>
    <row r="330" spans="1:40" ht="15" hidden="1" x14ac:dyDescent="0.25">
      <c r="A330" s="11" t="s">
        <v>313</v>
      </c>
      <c r="B330" s="13" t="s">
        <v>315</v>
      </c>
      <c r="C330" s="1" t="str">
        <f t="shared" si="105"/>
        <v>ELAZIĞ</v>
      </c>
      <c r="D330" s="14">
        <v>11</v>
      </c>
      <c r="E330" s="14">
        <v>58</v>
      </c>
      <c r="F330" s="14">
        <v>45</v>
      </c>
      <c r="G330" s="14">
        <v>114</v>
      </c>
      <c r="H330" s="15">
        <v>15</v>
      </c>
      <c r="I330" s="15">
        <v>65</v>
      </c>
      <c r="J330" s="15">
        <v>53</v>
      </c>
      <c r="K330" s="15">
        <v>133</v>
      </c>
      <c r="L330" s="49">
        <v>15</v>
      </c>
      <c r="M330" s="6">
        <v>5</v>
      </c>
      <c r="N330" s="16">
        <f t="shared" si="103"/>
        <v>19</v>
      </c>
      <c r="O330" s="17">
        <f t="shared" si="104"/>
        <v>0.16666666666666666</v>
      </c>
      <c r="P330" s="10">
        <v>81</v>
      </c>
      <c r="Q330" s="10">
        <v>106</v>
      </c>
      <c r="R330" s="10">
        <v>84</v>
      </c>
      <c r="S330" s="10">
        <v>105</v>
      </c>
      <c r="T330" s="10">
        <v>190</v>
      </c>
      <c r="U330" s="10">
        <v>271</v>
      </c>
      <c r="V330" s="18">
        <f t="shared" si="106"/>
        <v>0.18518518518518517</v>
      </c>
      <c r="W330" s="18">
        <f t="shared" si="107"/>
        <v>0.6132075471698113</v>
      </c>
      <c r="X330" s="18">
        <f t="shared" si="108"/>
        <v>0.75</v>
      </c>
      <c r="Y330" s="18">
        <f t="shared" si="109"/>
        <v>0.67368421052631577</v>
      </c>
      <c r="Z330" s="18">
        <f t="shared" si="110"/>
        <v>0.52767527675276749</v>
      </c>
      <c r="AA330" s="47">
        <f t="shared" si="111"/>
        <v>62</v>
      </c>
      <c r="AB330" s="6">
        <f t="shared" si="112"/>
        <v>21</v>
      </c>
      <c r="AC330" s="40">
        <v>133</v>
      </c>
      <c r="AD330" s="40">
        <f t="shared" si="113"/>
        <v>0</v>
      </c>
      <c r="AE330" s="41">
        <f t="shared" si="114"/>
        <v>1</v>
      </c>
      <c r="AF330" s="4">
        <v>10</v>
      </c>
      <c r="AG330" s="4">
        <v>10</v>
      </c>
      <c r="AH330" s="87">
        <f t="shared" si="115"/>
        <v>0</v>
      </c>
      <c r="AI330" s="43">
        <f t="shared" si="116"/>
        <v>0</v>
      </c>
      <c r="AJ330" s="53">
        <f t="shared" si="117"/>
        <v>5</v>
      </c>
      <c r="AK330" s="53">
        <f t="shared" si="118"/>
        <v>0</v>
      </c>
      <c r="AL330" s="53">
        <f t="shared" si="119"/>
        <v>0</v>
      </c>
      <c r="AM330" s="88">
        <f t="shared" si="120"/>
        <v>0</v>
      </c>
      <c r="AN330" s="88">
        <f t="shared" si="121"/>
        <v>0</v>
      </c>
    </row>
    <row r="331" spans="1:40" ht="15" hidden="1" x14ac:dyDescent="0.25">
      <c r="A331" s="11" t="s">
        <v>313</v>
      </c>
      <c r="B331" s="13" t="s">
        <v>316</v>
      </c>
      <c r="C331" s="1" t="str">
        <f t="shared" si="105"/>
        <v>ELAZIĞ</v>
      </c>
      <c r="D331" s="14">
        <v>45</v>
      </c>
      <c r="E331" s="14">
        <v>230</v>
      </c>
      <c r="F331" s="14">
        <v>116</v>
      </c>
      <c r="G331" s="14">
        <v>391</v>
      </c>
      <c r="H331" s="15">
        <v>61</v>
      </c>
      <c r="I331" s="15">
        <v>202</v>
      </c>
      <c r="J331" s="15">
        <v>107</v>
      </c>
      <c r="K331" s="15">
        <v>370</v>
      </c>
      <c r="L331" s="49">
        <v>64</v>
      </c>
      <c r="M331" s="6">
        <v>7</v>
      </c>
      <c r="N331" s="16">
        <f t="shared" si="103"/>
        <v>-21</v>
      </c>
      <c r="O331" s="17">
        <f t="shared" si="104"/>
        <v>-5.3708439897698211E-2</v>
      </c>
      <c r="P331" s="10">
        <v>196</v>
      </c>
      <c r="Q331" s="10">
        <v>291</v>
      </c>
      <c r="R331" s="10">
        <v>212</v>
      </c>
      <c r="S331" s="10">
        <v>288</v>
      </c>
      <c r="T331" s="10">
        <v>503</v>
      </c>
      <c r="U331" s="10">
        <v>699</v>
      </c>
      <c r="V331" s="18">
        <f t="shared" si="106"/>
        <v>0.31122448979591838</v>
      </c>
      <c r="W331" s="18">
        <f t="shared" si="107"/>
        <v>0.69415807560137455</v>
      </c>
      <c r="X331" s="18">
        <f t="shared" si="108"/>
        <v>0.77358490566037741</v>
      </c>
      <c r="Y331" s="18">
        <f t="shared" si="109"/>
        <v>0.72763419483101388</v>
      </c>
      <c r="Z331" s="18">
        <f t="shared" si="110"/>
        <v>0.6108726752503576</v>
      </c>
      <c r="AA331" s="47">
        <f t="shared" si="111"/>
        <v>137</v>
      </c>
      <c r="AB331" s="6">
        <f t="shared" si="112"/>
        <v>48</v>
      </c>
      <c r="AC331" s="40">
        <v>370</v>
      </c>
      <c r="AD331" s="40">
        <f t="shared" si="113"/>
        <v>0</v>
      </c>
      <c r="AE331" s="41">
        <f t="shared" si="114"/>
        <v>1</v>
      </c>
      <c r="AF331" s="4">
        <v>17</v>
      </c>
      <c r="AG331" s="4">
        <v>23</v>
      </c>
      <c r="AH331" s="87">
        <f t="shared" si="115"/>
        <v>0.35294117647058826</v>
      </c>
      <c r="AI331" s="43">
        <f t="shared" si="116"/>
        <v>0.52173913043478259</v>
      </c>
      <c r="AJ331" s="53">
        <f t="shared" si="117"/>
        <v>0</v>
      </c>
      <c r="AK331" s="53">
        <f t="shared" si="118"/>
        <v>0</v>
      </c>
      <c r="AL331" s="53">
        <f t="shared" si="119"/>
        <v>0</v>
      </c>
      <c r="AM331" s="88">
        <f t="shared" si="120"/>
        <v>0</v>
      </c>
      <c r="AN331" s="88">
        <f t="shared" si="121"/>
        <v>0</v>
      </c>
    </row>
    <row r="332" spans="1:40" ht="15" hidden="1" x14ac:dyDescent="0.25">
      <c r="A332" s="11" t="s">
        <v>313</v>
      </c>
      <c r="B332" s="13" t="s">
        <v>317</v>
      </c>
      <c r="C332" s="1" t="str">
        <f t="shared" si="105"/>
        <v>ELAZIĞ</v>
      </c>
      <c r="D332" s="14">
        <v>14</v>
      </c>
      <c r="E332" s="14">
        <v>31</v>
      </c>
      <c r="F332" s="14">
        <v>39</v>
      </c>
      <c r="G332" s="14">
        <v>84</v>
      </c>
      <c r="H332" s="15">
        <v>9</v>
      </c>
      <c r="I332" s="15">
        <v>26</v>
      </c>
      <c r="J332" s="15">
        <v>29</v>
      </c>
      <c r="K332" s="15">
        <v>64</v>
      </c>
      <c r="L332" s="49">
        <v>9</v>
      </c>
      <c r="M332" s="6">
        <v>7</v>
      </c>
      <c r="N332" s="16">
        <f t="shared" si="103"/>
        <v>-20</v>
      </c>
      <c r="O332" s="17">
        <f t="shared" si="104"/>
        <v>-0.23809523809523808</v>
      </c>
      <c r="P332" s="10">
        <v>142</v>
      </c>
      <c r="Q332" s="10">
        <v>183</v>
      </c>
      <c r="R332" s="10">
        <v>120</v>
      </c>
      <c r="S332" s="10">
        <v>174</v>
      </c>
      <c r="T332" s="10">
        <v>303</v>
      </c>
      <c r="U332" s="10">
        <v>445</v>
      </c>
      <c r="V332" s="18">
        <f t="shared" si="106"/>
        <v>6.3380281690140844E-2</v>
      </c>
      <c r="W332" s="18">
        <f t="shared" si="107"/>
        <v>0.14207650273224043</v>
      </c>
      <c r="X332" s="18">
        <f t="shared" si="108"/>
        <v>0.25833333333333336</v>
      </c>
      <c r="Y332" s="18">
        <f t="shared" si="109"/>
        <v>0.18811881188118812</v>
      </c>
      <c r="Z332" s="18">
        <f t="shared" si="110"/>
        <v>0.14831460674157304</v>
      </c>
      <c r="AA332" s="47">
        <f t="shared" si="111"/>
        <v>246</v>
      </c>
      <c r="AB332" s="6">
        <f t="shared" si="112"/>
        <v>89</v>
      </c>
      <c r="AC332" s="40">
        <v>64</v>
      </c>
      <c r="AD332" s="40">
        <f t="shared" si="113"/>
        <v>0</v>
      </c>
      <c r="AE332" s="41">
        <f t="shared" si="114"/>
        <v>1</v>
      </c>
      <c r="AF332" s="4">
        <v>4</v>
      </c>
      <c r="AG332" s="4">
        <v>5</v>
      </c>
      <c r="AH332" s="87">
        <f t="shared" si="115"/>
        <v>0.25</v>
      </c>
      <c r="AI332" s="43">
        <f t="shared" si="116"/>
        <v>0.4</v>
      </c>
      <c r="AJ332" s="53">
        <f t="shared" si="117"/>
        <v>155.1</v>
      </c>
      <c r="AK332" s="53">
        <f t="shared" si="118"/>
        <v>7</v>
      </c>
      <c r="AL332" s="53">
        <f t="shared" si="119"/>
        <v>1</v>
      </c>
      <c r="AM332" s="88">
        <f t="shared" si="120"/>
        <v>560</v>
      </c>
      <c r="AN332" s="88">
        <f t="shared" si="121"/>
        <v>1200</v>
      </c>
    </row>
    <row r="333" spans="1:40" ht="15" hidden="1" x14ac:dyDescent="0.25">
      <c r="A333" s="11" t="s">
        <v>313</v>
      </c>
      <c r="B333" s="13" t="s">
        <v>318</v>
      </c>
      <c r="C333" s="1" t="str">
        <f t="shared" si="105"/>
        <v>ELAZIĞ</v>
      </c>
      <c r="D333" s="14">
        <v>38</v>
      </c>
      <c r="E333" s="14">
        <v>217</v>
      </c>
      <c r="F333" s="14">
        <v>207</v>
      </c>
      <c r="G333" s="14">
        <v>462</v>
      </c>
      <c r="H333" s="15">
        <v>59</v>
      </c>
      <c r="I333" s="15">
        <v>189</v>
      </c>
      <c r="J333" s="15">
        <v>244</v>
      </c>
      <c r="K333" s="15">
        <v>492</v>
      </c>
      <c r="L333" s="49">
        <v>41</v>
      </c>
      <c r="M333" s="6">
        <v>31</v>
      </c>
      <c r="N333" s="16">
        <f t="shared" si="103"/>
        <v>30</v>
      </c>
      <c r="O333" s="17">
        <f t="shared" si="104"/>
        <v>6.4935064935064929E-2</v>
      </c>
      <c r="P333" s="10">
        <v>337</v>
      </c>
      <c r="Q333" s="10">
        <v>421</v>
      </c>
      <c r="R333" s="10">
        <v>366</v>
      </c>
      <c r="S333" s="10">
        <v>469</v>
      </c>
      <c r="T333" s="10">
        <v>787</v>
      </c>
      <c r="U333" s="10">
        <v>1124</v>
      </c>
      <c r="V333" s="18">
        <f t="shared" si="106"/>
        <v>0.17507418397626112</v>
      </c>
      <c r="W333" s="18">
        <f t="shared" si="107"/>
        <v>0.44893111638954869</v>
      </c>
      <c r="X333" s="18">
        <f t="shared" si="108"/>
        <v>0.69398907103825136</v>
      </c>
      <c r="Y333" s="18">
        <f t="shared" si="109"/>
        <v>0.56289707750952989</v>
      </c>
      <c r="Z333" s="18">
        <f t="shared" si="110"/>
        <v>0.44661921708185054</v>
      </c>
      <c r="AA333" s="47">
        <f t="shared" si="111"/>
        <v>344</v>
      </c>
      <c r="AB333" s="6">
        <f t="shared" si="112"/>
        <v>112</v>
      </c>
      <c r="AC333" s="40">
        <v>492</v>
      </c>
      <c r="AD333" s="40">
        <f t="shared" si="113"/>
        <v>0</v>
      </c>
      <c r="AE333" s="41">
        <f t="shared" si="114"/>
        <v>1</v>
      </c>
      <c r="AF333" s="4">
        <v>25</v>
      </c>
      <c r="AG333" s="4">
        <v>31</v>
      </c>
      <c r="AH333" s="87">
        <f t="shared" si="115"/>
        <v>0.24</v>
      </c>
      <c r="AI333" s="43">
        <f t="shared" si="116"/>
        <v>0.38709677419354838</v>
      </c>
      <c r="AJ333" s="53">
        <f t="shared" si="117"/>
        <v>107.89999999999998</v>
      </c>
      <c r="AK333" s="53">
        <f t="shared" si="118"/>
        <v>5</v>
      </c>
      <c r="AL333" s="53">
        <f t="shared" si="119"/>
        <v>1</v>
      </c>
      <c r="AM333" s="88">
        <f t="shared" si="120"/>
        <v>400</v>
      </c>
      <c r="AN333" s="88">
        <f t="shared" si="121"/>
        <v>1200</v>
      </c>
    </row>
    <row r="334" spans="1:40" ht="15" hidden="1" x14ac:dyDescent="0.25">
      <c r="A334" s="11" t="s">
        <v>313</v>
      </c>
      <c r="B334" s="13" t="s">
        <v>319</v>
      </c>
      <c r="C334" s="1" t="str">
        <f t="shared" si="105"/>
        <v>ELAZIĞ</v>
      </c>
      <c r="D334" s="14">
        <v>3</v>
      </c>
      <c r="E334" s="14">
        <v>39</v>
      </c>
      <c r="F334" s="14">
        <v>40</v>
      </c>
      <c r="G334" s="14">
        <v>82</v>
      </c>
      <c r="H334" s="15">
        <v>4</v>
      </c>
      <c r="I334" s="15">
        <v>42</v>
      </c>
      <c r="J334" s="15">
        <v>60</v>
      </c>
      <c r="K334" s="15">
        <v>106</v>
      </c>
      <c r="L334" s="49">
        <v>4</v>
      </c>
      <c r="M334" s="6">
        <v>16</v>
      </c>
      <c r="N334" s="16">
        <f t="shared" si="103"/>
        <v>24</v>
      </c>
      <c r="O334" s="17">
        <f t="shared" si="104"/>
        <v>0.29268292682926828</v>
      </c>
      <c r="P334" s="10">
        <v>71</v>
      </c>
      <c r="Q334" s="10">
        <v>83</v>
      </c>
      <c r="R334" s="10">
        <v>55</v>
      </c>
      <c r="S334" s="10">
        <v>90</v>
      </c>
      <c r="T334" s="10">
        <v>138</v>
      </c>
      <c r="U334" s="10">
        <v>209</v>
      </c>
      <c r="V334" s="18">
        <f t="shared" si="106"/>
        <v>5.6338028169014086E-2</v>
      </c>
      <c r="W334" s="18">
        <f t="shared" si="107"/>
        <v>0.50602409638554213</v>
      </c>
      <c r="X334" s="18">
        <f t="shared" si="108"/>
        <v>0.87272727272727268</v>
      </c>
      <c r="Y334" s="18">
        <f t="shared" si="109"/>
        <v>0.65217391304347827</v>
      </c>
      <c r="Z334" s="18">
        <f t="shared" si="110"/>
        <v>0.44976076555023925</v>
      </c>
      <c r="AA334" s="47">
        <f t="shared" si="111"/>
        <v>48</v>
      </c>
      <c r="AB334" s="6">
        <f t="shared" si="112"/>
        <v>7</v>
      </c>
      <c r="AC334" s="40">
        <v>106</v>
      </c>
      <c r="AD334" s="40">
        <f t="shared" si="113"/>
        <v>0</v>
      </c>
      <c r="AE334" s="41">
        <f t="shared" si="114"/>
        <v>1</v>
      </c>
      <c r="AF334" s="4">
        <v>7</v>
      </c>
      <c r="AG334" s="4">
        <v>6</v>
      </c>
      <c r="AH334" s="87">
        <f t="shared" si="115"/>
        <v>0</v>
      </c>
      <c r="AI334" s="43">
        <f t="shared" si="116"/>
        <v>0</v>
      </c>
      <c r="AJ334" s="53">
        <f t="shared" si="117"/>
        <v>6.5999999999999943</v>
      </c>
      <c r="AK334" s="53">
        <f t="shared" si="118"/>
        <v>0</v>
      </c>
      <c r="AL334" s="53">
        <f t="shared" si="119"/>
        <v>0</v>
      </c>
      <c r="AM334" s="88">
        <f t="shared" si="120"/>
        <v>0</v>
      </c>
      <c r="AN334" s="88">
        <f t="shared" si="121"/>
        <v>0</v>
      </c>
    </row>
    <row r="335" spans="1:40" ht="15" hidden="1" x14ac:dyDescent="0.25">
      <c r="A335" s="11" t="s">
        <v>313</v>
      </c>
      <c r="B335" s="13" t="s">
        <v>320</v>
      </c>
      <c r="C335" s="1" t="str">
        <f t="shared" si="105"/>
        <v>ELAZIĞ</v>
      </c>
      <c r="D335" s="14">
        <v>66</v>
      </c>
      <c r="E335" s="14">
        <v>288</v>
      </c>
      <c r="F335" s="14">
        <v>266</v>
      </c>
      <c r="G335" s="14">
        <v>620</v>
      </c>
      <c r="H335" s="15">
        <v>76</v>
      </c>
      <c r="I335" s="15">
        <v>321</v>
      </c>
      <c r="J335" s="15">
        <v>307</v>
      </c>
      <c r="K335" s="15">
        <v>704</v>
      </c>
      <c r="L335" s="49">
        <v>119</v>
      </c>
      <c r="M335" s="6">
        <v>31</v>
      </c>
      <c r="N335" s="16">
        <f t="shared" si="103"/>
        <v>84</v>
      </c>
      <c r="O335" s="17">
        <f t="shared" si="104"/>
        <v>0.13548387096774195</v>
      </c>
      <c r="P335" s="10">
        <v>587</v>
      </c>
      <c r="Q335" s="10">
        <v>820</v>
      </c>
      <c r="R335" s="10">
        <v>593</v>
      </c>
      <c r="S335" s="10">
        <v>799</v>
      </c>
      <c r="T335" s="10">
        <v>1413</v>
      </c>
      <c r="U335" s="10">
        <v>2000</v>
      </c>
      <c r="V335" s="18">
        <f t="shared" si="106"/>
        <v>0.12947189097103917</v>
      </c>
      <c r="W335" s="18">
        <f t="shared" si="107"/>
        <v>0.39146341463414636</v>
      </c>
      <c r="X335" s="18">
        <f t="shared" si="108"/>
        <v>0.66610455311973016</v>
      </c>
      <c r="Y335" s="18">
        <f t="shared" si="109"/>
        <v>0.50672328379334752</v>
      </c>
      <c r="Z335" s="18">
        <f t="shared" si="110"/>
        <v>0.39600000000000002</v>
      </c>
      <c r="AA335" s="47">
        <f t="shared" si="111"/>
        <v>697</v>
      </c>
      <c r="AB335" s="6">
        <f t="shared" si="112"/>
        <v>198</v>
      </c>
      <c r="AC335" s="40">
        <v>704</v>
      </c>
      <c r="AD335" s="40">
        <f t="shared" si="113"/>
        <v>0</v>
      </c>
      <c r="AE335" s="41">
        <f t="shared" si="114"/>
        <v>1</v>
      </c>
      <c r="AF335" s="4">
        <v>39</v>
      </c>
      <c r="AG335" s="4">
        <v>42</v>
      </c>
      <c r="AH335" s="87">
        <f t="shared" si="115"/>
        <v>7.6923076923076927E-2</v>
      </c>
      <c r="AI335" s="43">
        <f t="shared" si="116"/>
        <v>0.14285714285714285</v>
      </c>
      <c r="AJ335" s="53">
        <f t="shared" si="117"/>
        <v>273.09999999999991</v>
      </c>
      <c r="AK335" s="53">
        <f t="shared" si="118"/>
        <v>13</v>
      </c>
      <c r="AL335" s="53">
        <f t="shared" si="119"/>
        <v>2</v>
      </c>
      <c r="AM335" s="88">
        <f t="shared" si="120"/>
        <v>1040</v>
      </c>
      <c r="AN335" s="88">
        <f t="shared" si="121"/>
        <v>2400</v>
      </c>
    </row>
    <row r="336" spans="1:40" ht="15" hidden="1" x14ac:dyDescent="0.25">
      <c r="A336" s="11" t="s">
        <v>313</v>
      </c>
      <c r="B336" s="13" t="s">
        <v>321</v>
      </c>
      <c r="C336" s="1" t="str">
        <f t="shared" si="105"/>
        <v>ELAZIĞ</v>
      </c>
      <c r="D336" s="14">
        <v>55</v>
      </c>
      <c r="E336" s="14">
        <v>61</v>
      </c>
      <c r="F336" s="14">
        <v>70</v>
      </c>
      <c r="G336" s="14">
        <v>186</v>
      </c>
      <c r="H336" s="15">
        <v>71</v>
      </c>
      <c r="I336" s="15">
        <v>97</v>
      </c>
      <c r="J336" s="15">
        <v>62</v>
      </c>
      <c r="K336" s="15">
        <v>230</v>
      </c>
      <c r="L336" s="49">
        <v>11</v>
      </c>
      <c r="M336" s="6">
        <v>9</v>
      </c>
      <c r="N336" s="16">
        <f t="shared" si="103"/>
        <v>44</v>
      </c>
      <c r="O336" s="17">
        <f t="shared" si="104"/>
        <v>0.23655913978494625</v>
      </c>
      <c r="P336" s="10">
        <v>126</v>
      </c>
      <c r="Q336" s="10">
        <v>138</v>
      </c>
      <c r="R336" s="10">
        <v>91</v>
      </c>
      <c r="S336" s="10">
        <v>128</v>
      </c>
      <c r="T336" s="10">
        <v>229</v>
      </c>
      <c r="U336" s="10">
        <v>355</v>
      </c>
      <c r="V336" s="18">
        <f t="shared" si="106"/>
        <v>0.56349206349206349</v>
      </c>
      <c r="W336" s="18">
        <f t="shared" si="107"/>
        <v>0.70289855072463769</v>
      </c>
      <c r="X336" s="18">
        <f t="shared" si="108"/>
        <v>0.70329670329670335</v>
      </c>
      <c r="Y336" s="18">
        <f t="shared" si="109"/>
        <v>0.70305676855895194</v>
      </c>
      <c r="Z336" s="18">
        <f t="shared" si="110"/>
        <v>0.6535211267605634</v>
      </c>
      <c r="AA336" s="47">
        <f t="shared" si="111"/>
        <v>68</v>
      </c>
      <c r="AB336" s="6">
        <f t="shared" si="112"/>
        <v>27</v>
      </c>
      <c r="AC336" s="40">
        <v>230</v>
      </c>
      <c r="AD336" s="40">
        <f t="shared" si="113"/>
        <v>0</v>
      </c>
      <c r="AE336" s="41">
        <f t="shared" si="114"/>
        <v>1</v>
      </c>
      <c r="AF336" s="4">
        <v>6</v>
      </c>
      <c r="AG336" s="4">
        <v>9</v>
      </c>
      <c r="AH336" s="87">
        <f t="shared" si="115"/>
        <v>0.5</v>
      </c>
      <c r="AI336" s="43">
        <f t="shared" si="116"/>
        <v>0.66666666666666663</v>
      </c>
      <c r="AJ336" s="53">
        <f t="shared" si="117"/>
        <v>0</v>
      </c>
      <c r="AK336" s="53">
        <f t="shared" si="118"/>
        <v>0</v>
      </c>
      <c r="AL336" s="53">
        <f t="shared" si="119"/>
        <v>0</v>
      </c>
      <c r="AM336" s="88">
        <f t="shared" si="120"/>
        <v>0</v>
      </c>
      <c r="AN336" s="88">
        <f t="shared" si="121"/>
        <v>0</v>
      </c>
    </row>
    <row r="337" spans="1:40" ht="15" hidden="1" x14ac:dyDescent="0.25">
      <c r="A337" s="11" t="s">
        <v>313</v>
      </c>
      <c r="B337" s="13" t="s">
        <v>1060</v>
      </c>
      <c r="C337" s="1" t="str">
        <f t="shared" si="105"/>
        <v>ELAZIĞ</v>
      </c>
      <c r="D337" s="14">
        <v>536</v>
      </c>
      <c r="E337" s="14">
        <v>2428</v>
      </c>
      <c r="F337" s="14">
        <v>2678</v>
      </c>
      <c r="G337" s="14">
        <v>5642</v>
      </c>
      <c r="H337" s="15">
        <v>569</v>
      </c>
      <c r="I337" s="15">
        <v>2182</v>
      </c>
      <c r="J337" s="15">
        <v>3305</v>
      </c>
      <c r="K337" s="15">
        <v>6056</v>
      </c>
      <c r="L337" s="49">
        <v>578</v>
      </c>
      <c r="M337" s="6">
        <v>554</v>
      </c>
      <c r="N337" s="16">
        <f t="shared" si="103"/>
        <v>414</v>
      </c>
      <c r="O337" s="17">
        <f t="shared" si="104"/>
        <v>7.3378234668557252E-2</v>
      </c>
      <c r="P337" s="10">
        <v>4895</v>
      </c>
      <c r="Q337" s="10">
        <v>6258</v>
      </c>
      <c r="R337" s="10">
        <v>4852</v>
      </c>
      <c r="S337" s="10">
        <v>6415</v>
      </c>
      <c r="T337" s="10">
        <v>11110</v>
      </c>
      <c r="U337" s="10">
        <v>16005</v>
      </c>
      <c r="V337" s="18">
        <f t="shared" si="106"/>
        <v>0.11624106230847804</v>
      </c>
      <c r="W337" s="18">
        <f t="shared" si="107"/>
        <v>0.34867369766698625</v>
      </c>
      <c r="X337" s="18">
        <f t="shared" si="108"/>
        <v>0.68610882110469906</v>
      </c>
      <c r="Y337" s="18">
        <f t="shared" si="109"/>
        <v>0.49603960396039604</v>
      </c>
      <c r="Z337" s="18">
        <f t="shared" si="110"/>
        <v>0.37988128709778196</v>
      </c>
      <c r="AA337" s="47">
        <f t="shared" si="111"/>
        <v>5599</v>
      </c>
      <c r="AB337" s="6">
        <f t="shared" si="112"/>
        <v>1523</v>
      </c>
      <c r="AC337" s="40">
        <v>5328</v>
      </c>
      <c r="AD337" s="40">
        <f t="shared" si="113"/>
        <v>728</v>
      </c>
      <c r="AE337" s="41">
        <f t="shared" si="114"/>
        <v>0.87978863936591811</v>
      </c>
      <c r="AF337" s="4">
        <v>185</v>
      </c>
      <c r="AG337" s="4">
        <v>285</v>
      </c>
      <c r="AH337" s="87">
        <f t="shared" si="115"/>
        <v>0.54054054054054057</v>
      </c>
      <c r="AI337" s="43">
        <f t="shared" si="116"/>
        <v>0.70175438596491224</v>
      </c>
      <c r="AJ337" s="53">
        <f t="shared" si="117"/>
        <v>2265.9999999999991</v>
      </c>
      <c r="AK337" s="53">
        <f t="shared" si="118"/>
        <v>113</v>
      </c>
      <c r="AL337" s="53">
        <f t="shared" si="119"/>
        <v>22</v>
      </c>
      <c r="AM337" s="88">
        <f t="shared" si="120"/>
        <v>9040</v>
      </c>
      <c r="AN337" s="88">
        <f t="shared" si="121"/>
        <v>26400</v>
      </c>
    </row>
    <row r="338" spans="1:40" ht="15" hidden="1" x14ac:dyDescent="0.25">
      <c r="A338" s="11" t="s">
        <v>313</v>
      </c>
      <c r="B338" s="13" t="s">
        <v>322</v>
      </c>
      <c r="C338" s="1" t="str">
        <f t="shared" si="105"/>
        <v>ELAZIĞ</v>
      </c>
      <c r="D338" s="14">
        <v>32</v>
      </c>
      <c r="E338" s="14">
        <v>149</v>
      </c>
      <c r="F338" s="14">
        <v>103</v>
      </c>
      <c r="G338" s="14">
        <v>284</v>
      </c>
      <c r="H338" s="15">
        <v>62</v>
      </c>
      <c r="I338" s="15">
        <v>167</v>
      </c>
      <c r="J338" s="15">
        <v>119</v>
      </c>
      <c r="K338" s="15">
        <v>348</v>
      </c>
      <c r="L338" s="49">
        <v>53</v>
      </c>
      <c r="M338" s="6">
        <v>6</v>
      </c>
      <c r="N338" s="16">
        <f t="shared" si="103"/>
        <v>64</v>
      </c>
      <c r="O338" s="17">
        <f t="shared" si="104"/>
        <v>0.22535211267605634</v>
      </c>
      <c r="P338" s="10">
        <v>238</v>
      </c>
      <c r="Q338" s="10">
        <v>312</v>
      </c>
      <c r="R338" s="10">
        <v>241</v>
      </c>
      <c r="S338" s="10">
        <v>326</v>
      </c>
      <c r="T338" s="10">
        <v>553</v>
      </c>
      <c r="U338" s="10">
        <v>791</v>
      </c>
      <c r="V338" s="18">
        <f t="shared" si="106"/>
        <v>0.26050420168067229</v>
      </c>
      <c r="W338" s="18">
        <f t="shared" si="107"/>
        <v>0.53525641025641024</v>
      </c>
      <c r="X338" s="18">
        <f t="shared" si="108"/>
        <v>0.68879668049792531</v>
      </c>
      <c r="Y338" s="18">
        <f t="shared" si="109"/>
        <v>0.60216998191681737</v>
      </c>
      <c r="Z338" s="18">
        <f t="shared" si="110"/>
        <v>0.4993678887484197</v>
      </c>
      <c r="AA338" s="47">
        <f t="shared" si="111"/>
        <v>220</v>
      </c>
      <c r="AB338" s="6">
        <f t="shared" si="112"/>
        <v>75</v>
      </c>
      <c r="AC338" s="40">
        <v>348</v>
      </c>
      <c r="AD338" s="40">
        <f t="shared" si="113"/>
        <v>0</v>
      </c>
      <c r="AE338" s="41">
        <f t="shared" si="114"/>
        <v>1</v>
      </c>
      <c r="AF338" s="4">
        <v>20</v>
      </c>
      <c r="AG338" s="4">
        <v>19</v>
      </c>
      <c r="AH338" s="87">
        <f t="shared" si="115"/>
        <v>0</v>
      </c>
      <c r="AI338" s="43">
        <f t="shared" si="116"/>
        <v>0</v>
      </c>
      <c r="AJ338" s="53">
        <f t="shared" si="117"/>
        <v>54.099999999999966</v>
      </c>
      <c r="AK338" s="53">
        <f t="shared" si="118"/>
        <v>2</v>
      </c>
      <c r="AL338" s="53">
        <f t="shared" si="119"/>
        <v>0</v>
      </c>
      <c r="AM338" s="88">
        <f t="shared" si="120"/>
        <v>160</v>
      </c>
      <c r="AN338" s="88">
        <f t="shared" si="121"/>
        <v>0</v>
      </c>
    </row>
    <row r="339" spans="1:40" ht="15" hidden="1" x14ac:dyDescent="0.25">
      <c r="A339" s="11" t="s">
        <v>313</v>
      </c>
      <c r="B339" s="13" t="s">
        <v>323</v>
      </c>
      <c r="C339" s="1" t="str">
        <f t="shared" si="105"/>
        <v>ELAZIĞ</v>
      </c>
      <c r="D339" s="14">
        <v>12</v>
      </c>
      <c r="E339" s="14">
        <v>38</v>
      </c>
      <c r="F339" s="14">
        <v>30</v>
      </c>
      <c r="G339" s="14">
        <v>80</v>
      </c>
      <c r="H339" s="15">
        <v>6</v>
      </c>
      <c r="I339" s="15">
        <v>27</v>
      </c>
      <c r="J339" s="15">
        <v>38</v>
      </c>
      <c r="K339" s="15">
        <v>71</v>
      </c>
      <c r="L339" s="49">
        <v>8</v>
      </c>
      <c r="M339" s="6">
        <v>6</v>
      </c>
      <c r="N339" s="16">
        <f t="shared" si="103"/>
        <v>-9</v>
      </c>
      <c r="O339" s="17">
        <f t="shared" si="104"/>
        <v>-0.1125</v>
      </c>
      <c r="P339" s="10">
        <v>95</v>
      </c>
      <c r="Q339" s="10">
        <v>88</v>
      </c>
      <c r="R339" s="10">
        <v>81</v>
      </c>
      <c r="S339" s="10">
        <v>100</v>
      </c>
      <c r="T339" s="10">
        <v>169</v>
      </c>
      <c r="U339" s="10">
        <v>264</v>
      </c>
      <c r="V339" s="18">
        <f t="shared" si="106"/>
        <v>6.3157894736842107E-2</v>
      </c>
      <c r="W339" s="18">
        <f t="shared" si="107"/>
        <v>0.30681818181818182</v>
      </c>
      <c r="X339" s="18">
        <f t="shared" si="108"/>
        <v>0.49382716049382713</v>
      </c>
      <c r="Y339" s="18">
        <f t="shared" si="109"/>
        <v>0.39644970414201186</v>
      </c>
      <c r="Z339" s="18">
        <f t="shared" si="110"/>
        <v>0.27651515151515149</v>
      </c>
      <c r="AA339" s="47">
        <f t="shared" si="111"/>
        <v>102</v>
      </c>
      <c r="AB339" s="6">
        <f t="shared" si="112"/>
        <v>41</v>
      </c>
      <c r="AC339" s="40">
        <v>71</v>
      </c>
      <c r="AD339" s="40">
        <f t="shared" si="113"/>
        <v>0</v>
      </c>
      <c r="AE339" s="41">
        <f t="shared" si="114"/>
        <v>1</v>
      </c>
      <c r="AF339" s="4">
        <v>4</v>
      </c>
      <c r="AG339" s="4">
        <v>3</v>
      </c>
      <c r="AH339" s="87">
        <f t="shared" si="115"/>
        <v>0</v>
      </c>
      <c r="AI339" s="43">
        <f t="shared" si="116"/>
        <v>0</v>
      </c>
      <c r="AJ339" s="53">
        <f t="shared" si="117"/>
        <v>51.3</v>
      </c>
      <c r="AK339" s="53">
        <f t="shared" si="118"/>
        <v>2</v>
      </c>
      <c r="AL339" s="53">
        <f t="shared" si="119"/>
        <v>0</v>
      </c>
      <c r="AM339" s="88">
        <f t="shared" si="120"/>
        <v>160</v>
      </c>
      <c r="AN339" s="88">
        <f t="shared" si="121"/>
        <v>0</v>
      </c>
    </row>
    <row r="340" spans="1:40" ht="15" hidden="1" x14ac:dyDescent="0.25">
      <c r="A340" s="11" t="s">
        <v>324</v>
      </c>
      <c r="B340" s="13" t="s">
        <v>325</v>
      </c>
      <c r="C340" s="1" t="str">
        <f t="shared" si="105"/>
        <v>ERZİNCAN</v>
      </c>
      <c r="D340" s="14">
        <v>4</v>
      </c>
      <c r="E340" s="14">
        <v>54</v>
      </c>
      <c r="F340" s="14">
        <v>52</v>
      </c>
      <c r="G340" s="14">
        <v>110</v>
      </c>
      <c r="H340" s="15">
        <v>15</v>
      </c>
      <c r="I340" s="15">
        <v>53</v>
      </c>
      <c r="J340" s="15">
        <v>48</v>
      </c>
      <c r="K340" s="15">
        <v>116</v>
      </c>
      <c r="L340" s="49">
        <v>14</v>
      </c>
      <c r="M340" s="6">
        <v>8</v>
      </c>
      <c r="N340" s="16">
        <f t="shared" si="103"/>
        <v>6</v>
      </c>
      <c r="O340" s="17">
        <f t="shared" si="104"/>
        <v>5.4545454545454543E-2</v>
      </c>
      <c r="P340" s="10">
        <v>102</v>
      </c>
      <c r="Q340" s="10">
        <v>120</v>
      </c>
      <c r="R340" s="10">
        <v>81</v>
      </c>
      <c r="S340" s="10">
        <v>108</v>
      </c>
      <c r="T340" s="10">
        <v>201</v>
      </c>
      <c r="U340" s="10">
        <v>303</v>
      </c>
      <c r="V340" s="18">
        <f t="shared" si="106"/>
        <v>0.14705882352941177</v>
      </c>
      <c r="W340" s="18">
        <f t="shared" si="107"/>
        <v>0.44166666666666665</v>
      </c>
      <c r="X340" s="18">
        <f t="shared" si="108"/>
        <v>0.66666666666666663</v>
      </c>
      <c r="Y340" s="18">
        <f t="shared" si="109"/>
        <v>0.53233830845771146</v>
      </c>
      <c r="Z340" s="18">
        <f t="shared" si="110"/>
        <v>0.40264026402640263</v>
      </c>
      <c r="AA340" s="47">
        <f t="shared" si="111"/>
        <v>94</v>
      </c>
      <c r="AB340" s="6">
        <f t="shared" si="112"/>
        <v>27</v>
      </c>
      <c r="AC340" s="40">
        <v>116</v>
      </c>
      <c r="AD340" s="40">
        <f t="shared" si="113"/>
        <v>0</v>
      </c>
      <c r="AE340" s="41">
        <f t="shared" si="114"/>
        <v>1</v>
      </c>
      <c r="AF340" s="4">
        <v>10</v>
      </c>
      <c r="AG340" s="4">
        <v>8</v>
      </c>
      <c r="AH340" s="87">
        <f t="shared" si="115"/>
        <v>0</v>
      </c>
      <c r="AI340" s="43">
        <f t="shared" si="116"/>
        <v>0</v>
      </c>
      <c r="AJ340" s="53">
        <f t="shared" si="117"/>
        <v>33.699999999999989</v>
      </c>
      <c r="AK340" s="53">
        <f t="shared" si="118"/>
        <v>1</v>
      </c>
      <c r="AL340" s="53">
        <f t="shared" si="119"/>
        <v>0</v>
      </c>
      <c r="AM340" s="88">
        <f t="shared" si="120"/>
        <v>80</v>
      </c>
      <c r="AN340" s="88">
        <f t="shared" si="121"/>
        <v>0</v>
      </c>
    </row>
    <row r="341" spans="1:40" ht="15" hidden="1" x14ac:dyDescent="0.25">
      <c r="A341" s="11" t="s">
        <v>324</v>
      </c>
      <c r="B341" s="13" t="s">
        <v>326</v>
      </c>
      <c r="C341" s="1" t="str">
        <f t="shared" si="105"/>
        <v>ERZİNCAN</v>
      </c>
      <c r="D341" s="14">
        <v>30</v>
      </c>
      <c r="E341" s="14">
        <v>54</v>
      </c>
      <c r="F341" s="14">
        <v>39</v>
      </c>
      <c r="G341" s="14">
        <v>123</v>
      </c>
      <c r="H341" s="15">
        <v>9</v>
      </c>
      <c r="I341" s="15">
        <v>56</v>
      </c>
      <c r="J341" s="15">
        <v>28</v>
      </c>
      <c r="K341" s="15">
        <v>93</v>
      </c>
      <c r="L341" s="49">
        <v>8</v>
      </c>
      <c r="M341" s="6">
        <v>10</v>
      </c>
      <c r="N341" s="16">
        <f t="shared" si="103"/>
        <v>-30</v>
      </c>
      <c r="O341" s="17">
        <f t="shared" si="104"/>
        <v>-0.24390243902439024</v>
      </c>
      <c r="P341" s="10">
        <v>82</v>
      </c>
      <c r="Q341" s="10">
        <v>107</v>
      </c>
      <c r="R341" s="10">
        <v>69</v>
      </c>
      <c r="S341" s="10">
        <v>101</v>
      </c>
      <c r="T341" s="10">
        <v>176</v>
      </c>
      <c r="U341" s="10">
        <v>258</v>
      </c>
      <c r="V341" s="18">
        <f t="shared" si="106"/>
        <v>0.10975609756097561</v>
      </c>
      <c r="W341" s="18">
        <f t="shared" si="107"/>
        <v>0.52336448598130836</v>
      </c>
      <c r="X341" s="18">
        <f t="shared" si="108"/>
        <v>0.37681159420289856</v>
      </c>
      <c r="Y341" s="18">
        <f t="shared" si="109"/>
        <v>0.46590909090909088</v>
      </c>
      <c r="Z341" s="18">
        <f t="shared" si="110"/>
        <v>0.35271317829457366</v>
      </c>
      <c r="AA341" s="47">
        <f t="shared" si="111"/>
        <v>94</v>
      </c>
      <c r="AB341" s="6">
        <f t="shared" si="112"/>
        <v>43</v>
      </c>
      <c r="AC341" s="40">
        <v>93</v>
      </c>
      <c r="AD341" s="40">
        <f t="shared" si="113"/>
        <v>0</v>
      </c>
      <c r="AE341" s="41">
        <f t="shared" si="114"/>
        <v>1</v>
      </c>
      <c r="AF341" s="4">
        <v>6</v>
      </c>
      <c r="AG341" s="4">
        <v>6</v>
      </c>
      <c r="AH341" s="87">
        <f t="shared" si="115"/>
        <v>0</v>
      </c>
      <c r="AI341" s="43">
        <f t="shared" si="116"/>
        <v>0</v>
      </c>
      <c r="AJ341" s="53">
        <f t="shared" si="117"/>
        <v>41.199999999999989</v>
      </c>
      <c r="AK341" s="53">
        <f t="shared" si="118"/>
        <v>2</v>
      </c>
      <c r="AL341" s="53">
        <f t="shared" si="119"/>
        <v>0</v>
      </c>
      <c r="AM341" s="88">
        <f t="shared" si="120"/>
        <v>160</v>
      </c>
      <c r="AN341" s="88">
        <f t="shared" si="121"/>
        <v>0</v>
      </c>
    </row>
    <row r="342" spans="1:40" ht="15" hidden="1" x14ac:dyDescent="0.25">
      <c r="A342" s="11" t="s">
        <v>324</v>
      </c>
      <c r="B342" s="13" t="s">
        <v>327</v>
      </c>
      <c r="C342" s="1" t="str">
        <f t="shared" si="105"/>
        <v>ERZİNCAN</v>
      </c>
      <c r="D342" s="14">
        <v>0</v>
      </c>
      <c r="E342" s="14">
        <v>14</v>
      </c>
      <c r="F342" s="14">
        <v>19</v>
      </c>
      <c r="G342" s="14">
        <v>33</v>
      </c>
      <c r="H342" s="15">
        <v>7</v>
      </c>
      <c r="I342" s="15">
        <v>15</v>
      </c>
      <c r="J342" s="15">
        <v>15</v>
      </c>
      <c r="K342" s="15">
        <v>37</v>
      </c>
      <c r="L342" s="49">
        <v>4</v>
      </c>
      <c r="M342" s="6">
        <v>4</v>
      </c>
      <c r="N342" s="16">
        <f t="shared" si="103"/>
        <v>4</v>
      </c>
      <c r="O342" s="17">
        <f t="shared" si="104"/>
        <v>0.12121212121212122</v>
      </c>
      <c r="P342" s="10">
        <v>43</v>
      </c>
      <c r="Q342" s="10">
        <v>39</v>
      </c>
      <c r="R342" s="10">
        <v>32</v>
      </c>
      <c r="S342" s="10">
        <v>44</v>
      </c>
      <c r="T342" s="10">
        <v>71</v>
      </c>
      <c r="U342" s="10">
        <v>114</v>
      </c>
      <c r="V342" s="18">
        <f t="shared" si="106"/>
        <v>0.16279069767441862</v>
      </c>
      <c r="W342" s="18">
        <f t="shared" si="107"/>
        <v>0.38461538461538464</v>
      </c>
      <c r="X342" s="18">
        <f t="shared" si="108"/>
        <v>0.46875</v>
      </c>
      <c r="Y342" s="18">
        <f t="shared" si="109"/>
        <v>0.42253521126760563</v>
      </c>
      <c r="Z342" s="18">
        <f t="shared" si="110"/>
        <v>0.32456140350877194</v>
      </c>
      <c r="AA342" s="47">
        <f t="shared" si="111"/>
        <v>41</v>
      </c>
      <c r="AB342" s="6">
        <f t="shared" si="112"/>
        <v>17</v>
      </c>
      <c r="AC342" s="40">
        <v>37</v>
      </c>
      <c r="AD342" s="40">
        <f t="shared" si="113"/>
        <v>0</v>
      </c>
      <c r="AE342" s="41">
        <f t="shared" si="114"/>
        <v>1</v>
      </c>
      <c r="AF342" s="4">
        <v>2</v>
      </c>
      <c r="AG342" s="4">
        <v>2</v>
      </c>
      <c r="AH342" s="87">
        <f t="shared" si="115"/>
        <v>0</v>
      </c>
      <c r="AI342" s="43">
        <f t="shared" si="116"/>
        <v>0</v>
      </c>
      <c r="AJ342" s="53">
        <f t="shared" si="117"/>
        <v>19.699999999999996</v>
      </c>
      <c r="AK342" s="53">
        <f t="shared" si="118"/>
        <v>0</v>
      </c>
      <c r="AL342" s="53">
        <f t="shared" si="119"/>
        <v>0</v>
      </c>
      <c r="AM342" s="88">
        <f t="shared" si="120"/>
        <v>0</v>
      </c>
      <c r="AN342" s="88">
        <f t="shared" si="121"/>
        <v>0</v>
      </c>
    </row>
    <row r="343" spans="1:40" ht="15" hidden="1" x14ac:dyDescent="0.25">
      <c r="A343" s="11" t="s">
        <v>324</v>
      </c>
      <c r="B343" s="13" t="s">
        <v>328</v>
      </c>
      <c r="C343" s="1" t="str">
        <f t="shared" si="105"/>
        <v>ERZİNCAN</v>
      </c>
      <c r="D343" s="14">
        <v>1</v>
      </c>
      <c r="E343" s="14">
        <v>11</v>
      </c>
      <c r="F343" s="14">
        <v>15</v>
      </c>
      <c r="G343" s="14">
        <v>27</v>
      </c>
      <c r="H343" s="15">
        <v>8</v>
      </c>
      <c r="I343" s="15">
        <v>24</v>
      </c>
      <c r="J343" s="15">
        <v>8</v>
      </c>
      <c r="K343" s="15">
        <v>40</v>
      </c>
      <c r="L343" s="49">
        <v>1</v>
      </c>
      <c r="M343" s="6">
        <v>1</v>
      </c>
      <c r="N343" s="16">
        <f t="shared" si="103"/>
        <v>13</v>
      </c>
      <c r="O343" s="17">
        <f t="shared" si="104"/>
        <v>0.48148148148148145</v>
      </c>
      <c r="P343" s="10">
        <v>24</v>
      </c>
      <c r="Q343" s="10">
        <v>49</v>
      </c>
      <c r="R343" s="10">
        <v>25</v>
      </c>
      <c r="S343" s="10">
        <v>38</v>
      </c>
      <c r="T343" s="10">
        <v>74</v>
      </c>
      <c r="U343" s="10">
        <v>98</v>
      </c>
      <c r="V343" s="18">
        <f t="shared" si="106"/>
        <v>0.33333333333333331</v>
      </c>
      <c r="W343" s="18">
        <f t="shared" si="107"/>
        <v>0.48979591836734693</v>
      </c>
      <c r="X343" s="18">
        <f t="shared" si="108"/>
        <v>0.32</v>
      </c>
      <c r="Y343" s="18">
        <f t="shared" si="109"/>
        <v>0.43243243243243246</v>
      </c>
      <c r="Z343" s="18">
        <f t="shared" si="110"/>
        <v>0.40816326530612246</v>
      </c>
      <c r="AA343" s="47">
        <f t="shared" si="111"/>
        <v>42</v>
      </c>
      <c r="AB343" s="6">
        <f t="shared" si="112"/>
        <v>17</v>
      </c>
      <c r="AC343" s="40">
        <v>40</v>
      </c>
      <c r="AD343" s="40">
        <f t="shared" si="113"/>
        <v>0</v>
      </c>
      <c r="AE343" s="41">
        <f t="shared" si="114"/>
        <v>1</v>
      </c>
      <c r="AF343" s="4">
        <v>3</v>
      </c>
      <c r="AG343" s="4">
        <v>3</v>
      </c>
      <c r="AH343" s="87">
        <f t="shared" si="115"/>
        <v>0</v>
      </c>
      <c r="AI343" s="43">
        <f t="shared" si="116"/>
        <v>0</v>
      </c>
      <c r="AJ343" s="53">
        <f t="shared" si="117"/>
        <v>19.799999999999997</v>
      </c>
      <c r="AK343" s="53">
        <f t="shared" si="118"/>
        <v>0</v>
      </c>
      <c r="AL343" s="53">
        <f t="shared" si="119"/>
        <v>0</v>
      </c>
      <c r="AM343" s="88">
        <f t="shared" si="120"/>
        <v>0</v>
      </c>
      <c r="AN343" s="88">
        <f t="shared" si="121"/>
        <v>0</v>
      </c>
    </row>
    <row r="344" spans="1:40" ht="15" hidden="1" customHeight="1" x14ac:dyDescent="0.25">
      <c r="A344" s="11" t="s">
        <v>324</v>
      </c>
      <c r="B344" s="13" t="s">
        <v>1061</v>
      </c>
      <c r="C344" s="1" t="str">
        <f t="shared" si="105"/>
        <v>ERZİNCAN</v>
      </c>
      <c r="D344" s="14">
        <v>263</v>
      </c>
      <c r="E344" s="14">
        <v>788</v>
      </c>
      <c r="F344" s="14">
        <v>1305</v>
      </c>
      <c r="G344" s="14">
        <v>2356</v>
      </c>
      <c r="H344" s="15">
        <v>325</v>
      </c>
      <c r="I344" s="15">
        <v>866</v>
      </c>
      <c r="J344" s="15">
        <v>1407</v>
      </c>
      <c r="K344" s="15">
        <v>2598</v>
      </c>
      <c r="L344" s="49">
        <v>57</v>
      </c>
      <c r="M344" s="6">
        <v>360</v>
      </c>
      <c r="N344" s="16">
        <f t="shared" si="103"/>
        <v>242</v>
      </c>
      <c r="O344" s="17">
        <f t="shared" si="104"/>
        <v>0.10271646859083192</v>
      </c>
      <c r="P344" s="10">
        <v>1653</v>
      </c>
      <c r="Q344" s="10">
        <v>2020</v>
      </c>
      <c r="R344" s="10">
        <v>1535</v>
      </c>
      <c r="S344" s="10">
        <v>2057</v>
      </c>
      <c r="T344" s="10">
        <v>3555</v>
      </c>
      <c r="U344" s="10">
        <v>5208</v>
      </c>
      <c r="V344" s="18">
        <f t="shared" si="106"/>
        <v>0.19661222020568664</v>
      </c>
      <c r="W344" s="18">
        <f t="shared" si="107"/>
        <v>0.42871287128712871</v>
      </c>
      <c r="X344" s="18">
        <f t="shared" si="108"/>
        <v>0.71921824104234533</v>
      </c>
      <c r="Y344" s="18">
        <f t="shared" si="109"/>
        <v>0.55414908579465538</v>
      </c>
      <c r="Z344" s="18">
        <f t="shared" si="110"/>
        <v>0.44066820276497698</v>
      </c>
      <c r="AA344" s="47">
        <f t="shared" si="111"/>
        <v>1585</v>
      </c>
      <c r="AB344" s="6">
        <f t="shared" si="112"/>
        <v>431</v>
      </c>
      <c r="AC344" s="40">
        <v>2353</v>
      </c>
      <c r="AD344" s="40">
        <f t="shared" si="113"/>
        <v>245</v>
      </c>
      <c r="AE344" s="41">
        <f t="shared" si="114"/>
        <v>0.90569668976135487</v>
      </c>
      <c r="AF344" s="4">
        <v>108</v>
      </c>
      <c r="AG344" s="4">
        <v>135</v>
      </c>
      <c r="AH344" s="87">
        <f t="shared" si="115"/>
        <v>0.25</v>
      </c>
      <c r="AI344" s="43">
        <f t="shared" si="116"/>
        <v>0.4</v>
      </c>
      <c r="AJ344" s="53">
        <f t="shared" si="117"/>
        <v>518.5</v>
      </c>
      <c r="AK344" s="53">
        <f t="shared" si="118"/>
        <v>25</v>
      </c>
      <c r="AL344" s="53">
        <f t="shared" si="119"/>
        <v>5</v>
      </c>
      <c r="AM344" s="88">
        <f t="shared" si="120"/>
        <v>2000</v>
      </c>
      <c r="AN344" s="88">
        <f t="shared" si="121"/>
        <v>6000</v>
      </c>
    </row>
    <row r="345" spans="1:40" ht="15" hidden="1" x14ac:dyDescent="0.25">
      <c r="A345" s="11" t="s">
        <v>324</v>
      </c>
      <c r="B345" s="13" t="s">
        <v>329</v>
      </c>
      <c r="C345" s="1" t="str">
        <f t="shared" si="105"/>
        <v>ERZİNCAN</v>
      </c>
      <c r="D345" s="14">
        <v>5</v>
      </c>
      <c r="E345" s="14">
        <v>26</v>
      </c>
      <c r="F345" s="14">
        <v>4</v>
      </c>
      <c r="G345" s="14">
        <v>35</v>
      </c>
      <c r="H345" s="15">
        <v>7</v>
      </c>
      <c r="I345" s="15">
        <v>21</v>
      </c>
      <c r="J345" s="15">
        <v>8</v>
      </c>
      <c r="K345" s="15">
        <v>36</v>
      </c>
      <c r="L345" s="49">
        <v>11</v>
      </c>
      <c r="M345" s="6"/>
      <c r="N345" s="16">
        <f t="shared" si="103"/>
        <v>1</v>
      </c>
      <c r="O345" s="17">
        <f t="shared" si="104"/>
        <v>2.8571428571428571E-2</v>
      </c>
      <c r="P345" s="10">
        <v>31</v>
      </c>
      <c r="Q345" s="10">
        <v>34</v>
      </c>
      <c r="R345" s="10">
        <v>26</v>
      </c>
      <c r="S345" s="10">
        <v>37</v>
      </c>
      <c r="T345" s="10">
        <v>60</v>
      </c>
      <c r="U345" s="10">
        <v>91</v>
      </c>
      <c r="V345" s="18">
        <f t="shared" si="106"/>
        <v>0.22580645161290322</v>
      </c>
      <c r="W345" s="18">
        <f t="shared" si="107"/>
        <v>0.61764705882352944</v>
      </c>
      <c r="X345" s="18">
        <f t="shared" si="108"/>
        <v>0.73076923076923073</v>
      </c>
      <c r="Y345" s="18">
        <f t="shared" si="109"/>
        <v>0.66666666666666663</v>
      </c>
      <c r="Z345" s="18">
        <f t="shared" si="110"/>
        <v>0.51648351648351654</v>
      </c>
      <c r="AA345" s="47">
        <f t="shared" si="111"/>
        <v>20</v>
      </c>
      <c r="AB345" s="6">
        <f t="shared" si="112"/>
        <v>7</v>
      </c>
      <c r="AC345" s="40">
        <v>36</v>
      </c>
      <c r="AD345" s="40">
        <f t="shared" si="113"/>
        <v>0</v>
      </c>
      <c r="AE345" s="41">
        <f t="shared" si="114"/>
        <v>1</v>
      </c>
      <c r="AF345" s="4">
        <v>2</v>
      </c>
      <c r="AG345" s="4">
        <v>1</v>
      </c>
      <c r="AH345" s="87">
        <f t="shared" si="115"/>
        <v>0</v>
      </c>
      <c r="AI345" s="43">
        <f t="shared" si="116"/>
        <v>0</v>
      </c>
      <c r="AJ345" s="53">
        <f t="shared" si="117"/>
        <v>2</v>
      </c>
      <c r="AK345" s="53">
        <f t="shared" si="118"/>
        <v>0</v>
      </c>
      <c r="AL345" s="53">
        <f t="shared" si="119"/>
        <v>0</v>
      </c>
      <c r="AM345" s="88">
        <f t="shared" si="120"/>
        <v>0</v>
      </c>
      <c r="AN345" s="88">
        <f t="shared" si="121"/>
        <v>0</v>
      </c>
    </row>
    <row r="346" spans="1:40" ht="15" hidden="1" x14ac:dyDescent="0.25">
      <c r="A346" s="11" t="s">
        <v>324</v>
      </c>
      <c r="B346" s="13" t="s">
        <v>330</v>
      </c>
      <c r="C346" s="1" t="str">
        <f t="shared" si="105"/>
        <v>ERZİNCAN</v>
      </c>
      <c r="D346" s="14">
        <v>17</v>
      </c>
      <c r="E346" s="14">
        <v>43</v>
      </c>
      <c r="F346" s="14">
        <v>19</v>
      </c>
      <c r="G346" s="14">
        <v>79</v>
      </c>
      <c r="H346" s="15">
        <v>18</v>
      </c>
      <c r="I346" s="15">
        <v>30</v>
      </c>
      <c r="J346" s="15">
        <v>23</v>
      </c>
      <c r="K346" s="15">
        <v>71</v>
      </c>
      <c r="L346" s="49">
        <v>17</v>
      </c>
      <c r="M346" s="6"/>
      <c r="N346" s="16">
        <f t="shared" si="103"/>
        <v>-8</v>
      </c>
      <c r="O346" s="17">
        <f t="shared" si="104"/>
        <v>-0.10126582278481013</v>
      </c>
      <c r="P346" s="10">
        <v>82</v>
      </c>
      <c r="Q346" s="10">
        <v>90</v>
      </c>
      <c r="R346" s="10">
        <v>85</v>
      </c>
      <c r="S346" s="10">
        <v>109</v>
      </c>
      <c r="T346" s="10">
        <v>175</v>
      </c>
      <c r="U346" s="10">
        <v>257</v>
      </c>
      <c r="V346" s="18">
        <f t="shared" si="106"/>
        <v>0.21951219512195122</v>
      </c>
      <c r="W346" s="18">
        <f t="shared" si="107"/>
        <v>0.33333333333333331</v>
      </c>
      <c r="X346" s="18">
        <f t="shared" si="108"/>
        <v>0.47058823529411764</v>
      </c>
      <c r="Y346" s="18">
        <f t="shared" si="109"/>
        <v>0.4</v>
      </c>
      <c r="Z346" s="18">
        <f t="shared" si="110"/>
        <v>0.34241245136186771</v>
      </c>
      <c r="AA346" s="47">
        <f t="shared" si="111"/>
        <v>105</v>
      </c>
      <c r="AB346" s="6">
        <f t="shared" si="112"/>
        <v>45</v>
      </c>
      <c r="AC346" s="40">
        <v>71</v>
      </c>
      <c r="AD346" s="40">
        <f t="shared" si="113"/>
        <v>0</v>
      </c>
      <c r="AE346" s="41">
        <f t="shared" si="114"/>
        <v>1</v>
      </c>
      <c r="AF346" s="4">
        <v>6</v>
      </c>
      <c r="AG346" s="4">
        <v>5</v>
      </c>
      <c r="AH346" s="87">
        <f t="shared" si="115"/>
        <v>0</v>
      </c>
      <c r="AI346" s="43">
        <f t="shared" si="116"/>
        <v>0</v>
      </c>
      <c r="AJ346" s="53">
        <f t="shared" si="117"/>
        <v>52.499999999999986</v>
      </c>
      <c r="AK346" s="53">
        <f t="shared" si="118"/>
        <v>2</v>
      </c>
      <c r="AL346" s="53">
        <f t="shared" si="119"/>
        <v>0</v>
      </c>
      <c r="AM346" s="88">
        <f t="shared" si="120"/>
        <v>160</v>
      </c>
      <c r="AN346" s="88">
        <f t="shared" si="121"/>
        <v>0</v>
      </c>
    </row>
    <row r="347" spans="1:40" ht="15" hidden="1" x14ac:dyDescent="0.25">
      <c r="A347" s="11" t="s">
        <v>324</v>
      </c>
      <c r="B347" s="13" t="s">
        <v>331</v>
      </c>
      <c r="C347" s="1" t="str">
        <f t="shared" si="105"/>
        <v>ERZİNCAN</v>
      </c>
      <c r="D347" s="14">
        <v>13</v>
      </c>
      <c r="E347" s="14">
        <v>68</v>
      </c>
      <c r="F347" s="14">
        <v>70</v>
      </c>
      <c r="G347" s="14">
        <v>151</v>
      </c>
      <c r="H347" s="15">
        <v>12</v>
      </c>
      <c r="I347" s="15">
        <v>67</v>
      </c>
      <c r="J347" s="15">
        <v>77</v>
      </c>
      <c r="K347" s="15">
        <v>156</v>
      </c>
      <c r="L347" s="49">
        <v>18</v>
      </c>
      <c r="M347" s="6">
        <v>15</v>
      </c>
      <c r="N347" s="16">
        <f t="shared" si="103"/>
        <v>5</v>
      </c>
      <c r="O347" s="17">
        <f t="shared" si="104"/>
        <v>3.3112582781456956E-2</v>
      </c>
      <c r="P347" s="10">
        <v>218</v>
      </c>
      <c r="Q347" s="10">
        <v>276</v>
      </c>
      <c r="R347" s="10">
        <v>202</v>
      </c>
      <c r="S347" s="10">
        <v>264</v>
      </c>
      <c r="T347" s="10">
        <v>478</v>
      </c>
      <c r="U347" s="10">
        <v>696</v>
      </c>
      <c r="V347" s="18">
        <f t="shared" si="106"/>
        <v>5.5045871559633031E-2</v>
      </c>
      <c r="W347" s="18">
        <f t="shared" si="107"/>
        <v>0.24275362318840579</v>
      </c>
      <c r="X347" s="18">
        <f t="shared" si="108"/>
        <v>0.39603960396039606</v>
      </c>
      <c r="Y347" s="18">
        <f t="shared" si="109"/>
        <v>0.30753138075313807</v>
      </c>
      <c r="Z347" s="18">
        <f t="shared" si="110"/>
        <v>0.22844827586206898</v>
      </c>
      <c r="AA347" s="47">
        <f t="shared" si="111"/>
        <v>331</v>
      </c>
      <c r="AB347" s="6">
        <f t="shared" si="112"/>
        <v>122</v>
      </c>
      <c r="AC347" s="40">
        <v>156</v>
      </c>
      <c r="AD347" s="40">
        <f t="shared" si="113"/>
        <v>0</v>
      </c>
      <c r="AE347" s="41">
        <f t="shared" si="114"/>
        <v>1</v>
      </c>
      <c r="AF347" s="4">
        <v>11</v>
      </c>
      <c r="AG347" s="4">
        <v>9</v>
      </c>
      <c r="AH347" s="87">
        <f t="shared" si="115"/>
        <v>0</v>
      </c>
      <c r="AI347" s="43">
        <f t="shared" si="116"/>
        <v>0</v>
      </c>
      <c r="AJ347" s="53">
        <f t="shared" si="117"/>
        <v>187.59999999999997</v>
      </c>
      <c r="AK347" s="53">
        <f t="shared" si="118"/>
        <v>9</v>
      </c>
      <c r="AL347" s="53">
        <f t="shared" si="119"/>
        <v>1</v>
      </c>
      <c r="AM347" s="88">
        <f t="shared" si="120"/>
        <v>720</v>
      </c>
      <c r="AN347" s="88">
        <f t="shared" si="121"/>
        <v>1200</v>
      </c>
    </row>
    <row r="348" spans="1:40" ht="15" hidden="1" x14ac:dyDescent="0.25">
      <c r="A348" s="11" t="s">
        <v>324</v>
      </c>
      <c r="B348" s="13" t="s">
        <v>332</v>
      </c>
      <c r="C348" s="1" t="str">
        <f t="shared" si="105"/>
        <v>ERZİNCAN</v>
      </c>
      <c r="D348" s="14">
        <v>10</v>
      </c>
      <c r="E348" s="14">
        <v>56</v>
      </c>
      <c r="F348" s="14">
        <v>71</v>
      </c>
      <c r="G348" s="14">
        <v>137</v>
      </c>
      <c r="H348" s="15">
        <v>11</v>
      </c>
      <c r="I348" s="15">
        <v>61</v>
      </c>
      <c r="J348" s="15">
        <v>78</v>
      </c>
      <c r="K348" s="15">
        <v>150</v>
      </c>
      <c r="L348" s="49">
        <v>11</v>
      </c>
      <c r="M348" s="6">
        <v>17</v>
      </c>
      <c r="N348" s="16">
        <f t="shared" si="103"/>
        <v>13</v>
      </c>
      <c r="O348" s="17">
        <f t="shared" si="104"/>
        <v>9.4890510948905105E-2</v>
      </c>
      <c r="P348" s="10">
        <v>110</v>
      </c>
      <c r="Q348" s="10">
        <v>129</v>
      </c>
      <c r="R348" s="10">
        <v>90</v>
      </c>
      <c r="S348" s="10">
        <v>124</v>
      </c>
      <c r="T348" s="10">
        <v>219</v>
      </c>
      <c r="U348" s="10">
        <v>329</v>
      </c>
      <c r="V348" s="18">
        <f t="shared" si="106"/>
        <v>0.1</v>
      </c>
      <c r="W348" s="18">
        <f t="shared" si="107"/>
        <v>0.47286821705426357</v>
      </c>
      <c r="X348" s="18">
        <f t="shared" si="108"/>
        <v>0.8</v>
      </c>
      <c r="Y348" s="18">
        <f t="shared" si="109"/>
        <v>0.60730593607305938</v>
      </c>
      <c r="Z348" s="18">
        <f t="shared" si="110"/>
        <v>0.43768996960486323</v>
      </c>
      <c r="AA348" s="47">
        <f t="shared" si="111"/>
        <v>86</v>
      </c>
      <c r="AB348" s="6">
        <f t="shared" si="112"/>
        <v>18</v>
      </c>
      <c r="AC348" s="40">
        <v>150</v>
      </c>
      <c r="AD348" s="40">
        <f t="shared" si="113"/>
        <v>0</v>
      </c>
      <c r="AE348" s="41">
        <f t="shared" si="114"/>
        <v>1</v>
      </c>
      <c r="AF348" s="4">
        <v>12</v>
      </c>
      <c r="AG348" s="4">
        <v>10</v>
      </c>
      <c r="AH348" s="87">
        <f t="shared" si="115"/>
        <v>0</v>
      </c>
      <c r="AI348" s="43">
        <f t="shared" si="116"/>
        <v>0</v>
      </c>
      <c r="AJ348" s="53">
        <f t="shared" si="117"/>
        <v>20.299999999999983</v>
      </c>
      <c r="AK348" s="53">
        <f t="shared" si="118"/>
        <v>1</v>
      </c>
      <c r="AL348" s="53">
        <f t="shared" si="119"/>
        <v>0</v>
      </c>
      <c r="AM348" s="88">
        <f t="shared" si="120"/>
        <v>80</v>
      </c>
      <c r="AN348" s="88">
        <f t="shared" si="121"/>
        <v>0</v>
      </c>
    </row>
    <row r="349" spans="1:40" ht="15" hidden="1" x14ac:dyDescent="0.25">
      <c r="A349" s="11" t="s">
        <v>333</v>
      </c>
      <c r="B349" s="13" t="s">
        <v>334</v>
      </c>
      <c r="C349" s="1" t="str">
        <f t="shared" si="105"/>
        <v>ERZURUM</v>
      </c>
      <c r="D349" s="14">
        <v>65</v>
      </c>
      <c r="E349" s="14">
        <v>169</v>
      </c>
      <c r="F349" s="14">
        <v>182</v>
      </c>
      <c r="G349" s="14">
        <v>416</v>
      </c>
      <c r="H349" s="15">
        <v>36</v>
      </c>
      <c r="I349" s="15">
        <v>174</v>
      </c>
      <c r="J349" s="15">
        <v>175</v>
      </c>
      <c r="K349" s="15">
        <v>385</v>
      </c>
      <c r="L349" s="49">
        <v>49</v>
      </c>
      <c r="M349" s="6">
        <v>15</v>
      </c>
      <c r="N349" s="16">
        <f t="shared" si="103"/>
        <v>-31</v>
      </c>
      <c r="O349" s="17">
        <f t="shared" si="104"/>
        <v>-7.4519230769230768E-2</v>
      </c>
      <c r="P349" s="10">
        <v>375</v>
      </c>
      <c r="Q349" s="10">
        <v>500</v>
      </c>
      <c r="R349" s="10">
        <v>334</v>
      </c>
      <c r="S349" s="10">
        <v>457</v>
      </c>
      <c r="T349" s="10">
        <v>834</v>
      </c>
      <c r="U349" s="10">
        <v>1209</v>
      </c>
      <c r="V349" s="18">
        <f t="shared" si="106"/>
        <v>9.6000000000000002E-2</v>
      </c>
      <c r="W349" s="18">
        <f t="shared" si="107"/>
        <v>0.34799999999999998</v>
      </c>
      <c r="X349" s="18">
        <f t="shared" si="108"/>
        <v>0.62574850299401197</v>
      </c>
      <c r="Y349" s="18">
        <f t="shared" si="109"/>
        <v>0.45923261390887288</v>
      </c>
      <c r="Z349" s="18">
        <f t="shared" si="110"/>
        <v>0.34656741108354011</v>
      </c>
      <c r="AA349" s="47">
        <f t="shared" si="111"/>
        <v>451</v>
      </c>
      <c r="AB349" s="6">
        <f t="shared" si="112"/>
        <v>125</v>
      </c>
      <c r="AC349" s="40">
        <v>385</v>
      </c>
      <c r="AD349" s="40">
        <f t="shared" si="113"/>
        <v>0</v>
      </c>
      <c r="AE349" s="41">
        <f t="shared" si="114"/>
        <v>1</v>
      </c>
      <c r="AF349" s="4">
        <v>29</v>
      </c>
      <c r="AG349" s="4">
        <v>28</v>
      </c>
      <c r="AH349" s="87">
        <f t="shared" si="115"/>
        <v>0</v>
      </c>
      <c r="AI349" s="43">
        <f t="shared" si="116"/>
        <v>0</v>
      </c>
      <c r="AJ349" s="53">
        <f t="shared" si="117"/>
        <v>200.79999999999995</v>
      </c>
      <c r="AK349" s="53">
        <f t="shared" si="118"/>
        <v>10</v>
      </c>
      <c r="AL349" s="53">
        <f t="shared" si="119"/>
        <v>2</v>
      </c>
      <c r="AM349" s="88">
        <f t="shared" si="120"/>
        <v>800</v>
      </c>
      <c r="AN349" s="88">
        <f t="shared" si="121"/>
        <v>2400</v>
      </c>
    </row>
    <row r="350" spans="1:40" ht="15" hidden="1" x14ac:dyDescent="0.25">
      <c r="A350" s="11" t="s">
        <v>333</v>
      </c>
      <c r="B350" s="13" t="s">
        <v>335</v>
      </c>
      <c r="C350" s="1" t="str">
        <f t="shared" si="105"/>
        <v>ERZURUM</v>
      </c>
      <c r="D350" s="14">
        <v>58</v>
      </c>
      <c r="E350" s="14">
        <v>298</v>
      </c>
      <c r="F350" s="14">
        <v>316</v>
      </c>
      <c r="G350" s="14">
        <v>672</v>
      </c>
      <c r="H350" s="15">
        <v>84</v>
      </c>
      <c r="I350" s="15">
        <v>238</v>
      </c>
      <c r="J350" s="15">
        <v>339</v>
      </c>
      <c r="K350" s="15">
        <v>661</v>
      </c>
      <c r="L350" s="49">
        <v>69</v>
      </c>
      <c r="M350" s="6">
        <v>55</v>
      </c>
      <c r="N350" s="16">
        <f t="shared" si="103"/>
        <v>-11</v>
      </c>
      <c r="O350" s="17">
        <f t="shared" si="104"/>
        <v>-1.636904761904762E-2</v>
      </c>
      <c r="P350" s="10">
        <v>710</v>
      </c>
      <c r="Q350" s="10">
        <v>871</v>
      </c>
      <c r="R350" s="10">
        <v>655</v>
      </c>
      <c r="S350" s="10">
        <v>865</v>
      </c>
      <c r="T350" s="10">
        <v>1526</v>
      </c>
      <c r="U350" s="10">
        <v>2236</v>
      </c>
      <c r="V350" s="18">
        <f t="shared" si="106"/>
        <v>0.11830985915492957</v>
      </c>
      <c r="W350" s="18">
        <f t="shared" si="107"/>
        <v>0.27324913892078073</v>
      </c>
      <c r="X350" s="18">
        <f t="shared" si="108"/>
        <v>0.53893129770992365</v>
      </c>
      <c r="Y350" s="18">
        <f t="shared" si="109"/>
        <v>0.3872870249017038</v>
      </c>
      <c r="Z350" s="18">
        <f t="shared" si="110"/>
        <v>0.30187835420393561</v>
      </c>
      <c r="AA350" s="47">
        <f t="shared" si="111"/>
        <v>935</v>
      </c>
      <c r="AB350" s="6">
        <f t="shared" si="112"/>
        <v>302</v>
      </c>
      <c r="AC350" s="40">
        <v>590</v>
      </c>
      <c r="AD350" s="40">
        <f t="shared" si="113"/>
        <v>71</v>
      </c>
      <c r="AE350" s="41">
        <f t="shared" si="114"/>
        <v>0.89258698940998482</v>
      </c>
      <c r="AF350" s="4">
        <v>24</v>
      </c>
      <c r="AG350" s="4">
        <v>35</v>
      </c>
      <c r="AH350" s="87">
        <f t="shared" si="115"/>
        <v>0.45833333333333331</v>
      </c>
      <c r="AI350" s="43">
        <f t="shared" si="116"/>
        <v>0.62857142857142856</v>
      </c>
      <c r="AJ350" s="53">
        <f t="shared" si="117"/>
        <v>477.20000000000005</v>
      </c>
      <c r="AK350" s="53">
        <f t="shared" si="118"/>
        <v>23</v>
      </c>
      <c r="AL350" s="53">
        <f t="shared" si="119"/>
        <v>4</v>
      </c>
      <c r="AM350" s="88">
        <f t="shared" si="120"/>
        <v>1840</v>
      </c>
      <c r="AN350" s="88">
        <f t="shared" si="121"/>
        <v>4800</v>
      </c>
    </row>
    <row r="351" spans="1:40" ht="15" hidden="1" x14ac:dyDescent="0.25">
      <c r="A351" s="11" t="s">
        <v>333</v>
      </c>
      <c r="B351" s="13" t="s">
        <v>336</v>
      </c>
      <c r="C351" s="1" t="str">
        <f t="shared" si="105"/>
        <v>ERZURUM</v>
      </c>
      <c r="D351" s="14">
        <v>82</v>
      </c>
      <c r="E351" s="14">
        <v>203</v>
      </c>
      <c r="F351" s="14">
        <v>128</v>
      </c>
      <c r="G351" s="14">
        <v>413</v>
      </c>
      <c r="H351" s="15">
        <v>51</v>
      </c>
      <c r="I351" s="15">
        <v>141</v>
      </c>
      <c r="J351" s="15">
        <v>102</v>
      </c>
      <c r="K351" s="15">
        <v>294</v>
      </c>
      <c r="L351" s="49">
        <v>54</v>
      </c>
      <c r="M351" s="6">
        <v>2</v>
      </c>
      <c r="N351" s="16">
        <f t="shared" ref="N351:N419" si="122">K351-G351</f>
        <v>-119</v>
      </c>
      <c r="O351" s="17">
        <f t="shared" ref="O351:O419" si="123">(K351-G351)/G351</f>
        <v>-0.28813559322033899</v>
      </c>
      <c r="P351" s="10">
        <v>287</v>
      </c>
      <c r="Q351" s="10">
        <v>338</v>
      </c>
      <c r="R351" s="10">
        <v>261</v>
      </c>
      <c r="S351" s="10">
        <v>364</v>
      </c>
      <c r="T351" s="10">
        <v>599</v>
      </c>
      <c r="U351" s="10">
        <v>886</v>
      </c>
      <c r="V351" s="18">
        <f t="shared" si="106"/>
        <v>0.17770034843205576</v>
      </c>
      <c r="W351" s="18">
        <f t="shared" si="107"/>
        <v>0.41715976331360949</v>
      </c>
      <c r="X351" s="18">
        <f t="shared" si="108"/>
        <v>0.59003831417624519</v>
      </c>
      <c r="Y351" s="18">
        <f t="shared" si="109"/>
        <v>0.49248747913188645</v>
      </c>
      <c r="Z351" s="18">
        <f t="shared" si="110"/>
        <v>0.3905191873589165</v>
      </c>
      <c r="AA351" s="47">
        <f t="shared" si="111"/>
        <v>304</v>
      </c>
      <c r="AB351" s="6">
        <f t="shared" si="112"/>
        <v>107</v>
      </c>
      <c r="AC351" s="40">
        <v>294</v>
      </c>
      <c r="AD351" s="40">
        <f t="shared" si="113"/>
        <v>0</v>
      </c>
      <c r="AE351" s="41">
        <f t="shared" si="114"/>
        <v>1</v>
      </c>
      <c r="AF351" s="4">
        <v>21</v>
      </c>
      <c r="AG351" s="4">
        <v>22</v>
      </c>
      <c r="AH351" s="87">
        <f t="shared" si="115"/>
        <v>4.7619047619047616E-2</v>
      </c>
      <c r="AI351" s="43">
        <f t="shared" si="116"/>
        <v>9.0909090909090912E-2</v>
      </c>
      <c r="AJ351" s="53">
        <f t="shared" si="117"/>
        <v>124.29999999999995</v>
      </c>
      <c r="AK351" s="53">
        <f t="shared" si="118"/>
        <v>6</v>
      </c>
      <c r="AL351" s="53">
        <f t="shared" si="119"/>
        <v>1</v>
      </c>
      <c r="AM351" s="88">
        <f t="shared" si="120"/>
        <v>480</v>
      </c>
      <c r="AN351" s="88">
        <f t="shared" si="121"/>
        <v>1200</v>
      </c>
    </row>
    <row r="352" spans="1:40" ht="15" hidden="1" x14ac:dyDescent="0.25">
      <c r="A352" s="11" t="s">
        <v>333</v>
      </c>
      <c r="B352" s="13" t="s">
        <v>337</v>
      </c>
      <c r="C352" s="1" t="str">
        <f t="shared" si="105"/>
        <v>ERZURUM</v>
      </c>
      <c r="D352" s="14">
        <v>23</v>
      </c>
      <c r="E352" s="14">
        <v>125</v>
      </c>
      <c r="F352" s="14">
        <v>98</v>
      </c>
      <c r="G352" s="14">
        <v>246</v>
      </c>
      <c r="H352" s="15">
        <v>35</v>
      </c>
      <c r="I352" s="15">
        <v>147</v>
      </c>
      <c r="J352" s="15">
        <v>111</v>
      </c>
      <c r="K352" s="15">
        <v>293</v>
      </c>
      <c r="L352" s="49">
        <v>114</v>
      </c>
      <c r="M352" s="6">
        <v>7</v>
      </c>
      <c r="N352" s="16">
        <f t="shared" si="122"/>
        <v>47</v>
      </c>
      <c r="O352" s="17">
        <f t="shared" si="123"/>
        <v>0.1910569105691057</v>
      </c>
      <c r="P352" s="10">
        <v>444</v>
      </c>
      <c r="Q352" s="10">
        <v>559</v>
      </c>
      <c r="R352" s="10">
        <v>449</v>
      </c>
      <c r="S352" s="10">
        <v>573</v>
      </c>
      <c r="T352" s="10">
        <v>1008</v>
      </c>
      <c r="U352" s="10">
        <v>1452</v>
      </c>
      <c r="V352" s="18">
        <f t="shared" si="106"/>
        <v>7.8828828828828829E-2</v>
      </c>
      <c r="W352" s="18">
        <f t="shared" si="107"/>
        <v>0.2629695885509839</v>
      </c>
      <c r="X352" s="18">
        <f t="shared" si="108"/>
        <v>0.48552338530066813</v>
      </c>
      <c r="Y352" s="18">
        <f t="shared" si="109"/>
        <v>0.36210317460317459</v>
      </c>
      <c r="Z352" s="18">
        <f t="shared" si="110"/>
        <v>0.27548209366391185</v>
      </c>
      <c r="AA352" s="47">
        <f t="shared" si="111"/>
        <v>643</v>
      </c>
      <c r="AB352" s="6">
        <f t="shared" si="112"/>
        <v>231</v>
      </c>
      <c r="AC352" s="40">
        <v>293</v>
      </c>
      <c r="AD352" s="40">
        <f t="shared" si="113"/>
        <v>0</v>
      </c>
      <c r="AE352" s="41">
        <f t="shared" si="114"/>
        <v>1</v>
      </c>
      <c r="AF352" s="4">
        <v>15</v>
      </c>
      <c r="AG352" s="4">
        <v>20</v>
      </c>
      <c r="AH352" s="87">
        <f t="shared" si="115"/>
        <v>0.33333333333333331</v>
      </c>
      <c r="AI352" s="43">
        <f t="shared" si="116"/>
        <v>0.5</v>
      </c>
      <c r="AJ352" s="53">
        <f t="shared" si="117"/>
        <v>340.59999999999991</v>
      </c>
      <c r="AK352" s="53">
        <f t="shared" si="118"/>
        <v>17</v>
      </c>
      <c r="AL352" s="53">
        <f t="shared" si="119"/>
        <v>3</v>
      </c>
      <c r="AM352" s="88">
        <f t="shared" si="120"/>
        <v>1360</v>
      </c>
      <c r="AN352" s="88">
        <f t="shared" si="121"/>
        <v>3600</v>
      </c>
    </row>
    <row r="353" spans="1:40" ht="15" hidden="1" x14ac:dyDescent="0.25">
      <c r="A353" s="11" t="s">
        <v>333</v>
      </c>
      <c r="B353" s="13" t="s">
        <v>338</v>
      </c>
      <c r="C353" s="1" t="str">
        <f t="shared" si="105"/>
        <v>ERZURUM</v>
      </c>
      <c r="D353" s="14">
        <v>95</v>
      </c>
      <c r="E353" s="14">
        <v>455</v>
      </c>
      <c r="F353" s="14">
        <v>263</v>
      </c>
      <c r="G353" s="14">
        <v>813</v>
      </c>
      <c r="H353" s="15">
        <v>71</v>
      </c>
      <c r="I353" s="15">
        <v>417</v>
      </c>
      <c r="J353" s="15">
        <v>305</v>
      </c>
      <c r="K353" s="15">
        <v>793</v>
      </c>
      <c r="L353" s="49">
        <v>202</v>
      </c>
      <c r="M353" s="6">
        <v>32</v>
      </c>
      <c r="N353" s="16">
        <f t="shared" si="122"/>
        <v>-20</v>
      </c>
      <c r="O353" s="17">
        <f t="shared" si="123"/>
        <v>-2.4600246002460024E-2</v>
      </c>
      <c r="P353" s="10">
        <v>706</v>
      </c>
      <c r="Q353" s="10">
        <v>911</v>
      </c>
      <c r="R353" s="10">
        <v>714</v>
      </c>
      <c r="S353" s="10">
        <v>937</v>
      </c>
      <c r="T353" s="10">
        <v>1625</v>
      </c>
      <c r="U353" s="10">
        <v>2331</v>
      </c>
      <c r="V353" s="18">
        <f t="shared" si="106"/>
        <v>0.10056657223796034</v>
      </c>
      <c r="W353" s="18">
        <f t="shared" si="107"/>
        <v>0.45773874862788144</v>
      </c>
      <c r="X353" s="18">
        <f t="shared" si="108"/>
        <v>0.665266106442577</v>
      </c>
      <c r="Y353" s="18">
        <f t="shared" si="109"/>
        <v>0.54892307692307696</v>
      </c>
      <c r="Z353" s="18">
        <f t="shared" si="110"/>
        <v>0.41312741312741313</v>
      </c>
      <c r="AA353" s="47">
        <f t="shared" si="111"/>
        <v>733</v>
      </c>
      <c r="AB353" s="6">
        <f t="shared" si="112"/>
        <v>239</v>
      </c>
      <c r="AC353" s="40">
        <v>793</v>
      </c>
      <c r="AD353" s="40">
        <f t="shared" si="113"/>
        <v>0</v>
      </c>
      <c r="AE353" s="41">
        <f t="shared" si="114"/>
        <v>1</v>
      </c>
      <c r="AF353" s="4">
        <v>47</v>
      </c>
      <c r="AG353" s="4">
        <v>44</v>
      </c>
      <c r="AH353" s="87">
        <f t="shared" si="115"/>
        <v>0</v>
      </c>
      <c r="AI353" s="43">
        <f t="shared" si="116"/>
        <v>0</v>
      </c>
      <c r="AJ353" s="53">
        <f t="shared" si="117"/>
        <v>245.5</v>
      </c>
      <c r="AK353" s="53">
        <f t="shared" si="118"/>
        <v>12</v>
      </c>
      <c r="AL353" s="53">
        <f t="shared" si="119"/>
        <v>2</v>
      </c>
      <c r="AM353" s="88">
        <f t="shared" si="120"/>
        <v>960</v>
      </c>
      <c r="AN353" s="88">
        <f t="shared" si="121"/>
        <v>2400</v>
      </c>
    </row>
    <row r="354" spans="1:40" ht="15" hidden="1" x14ac:dyDescent="0.25">
      <c r="A354" s="11" t="s">
        <v>333</v>
      </c>
      <c r="B354" s="13" t="s">
        <v>339</v>
      </c>
      <c r="C354" s="1" t="str">
        <f t="shared" si="105"/>
        <v>ERZURUM</v>
      </c>
      <c r="D354" s="14">
        <v>15</v>
      </c>
      <c r="E354" s="14">
        <v>59</v>
      </c>
      <c r="F354" s="14">
        <v>58</v>
      </c>
      <c r="G354" s="14">
        <v>132</v>
      </c>
      <c r="H354" s="15">
        <v>12</v>
      </c>
      <c r="I354" s="15">
        <v>39</v>
      </c>
      <c r="J354" s="15">
        <v>55</v>
      </c>
      <c r="K354" s="15">
        <v>106</v>
      </c>
      <c r="L354" s="49">
        <v>15</v>
      </c>
      <c r="M354" s="6">
        <v>9</v>
      </c>
      <c r="N354" s="16">
        <f t="shared" si="122"/>
        <v>-26</v>
      </c>
      <c r="O354" s="17">
        <f t="shared" si="123"/>
        <v>-0.19696969696969696</v>
      </c>
      <c r="P354" s="10">
        <v>128</v>
      </c>
      <c r="Q354" s="10">
        <v>155</v>
      </c>
      <c r="R354" s="10">
        <v>138</v>
      </c>
      <c r="S354" s="10">
        <v>187</v>
      </c>
      <c r="T354" s="10">
        <v>293</v>
      </c>
      <c r="U354" s="10">
        <v>421</v>
      </c>
      <c r="V354" s="18">
        <f t="shared" si="106"/>
        <v>9.375E-2</v>
      </c>
      <c r="W354" s="18">
        <f t="shared" si="107"/>
        <v>0.25161290322580643</v>
      </c>
      <c r="X354" s="18">
        <f t="shared" si="108"/>
        <v>0.4420289855072464</v>
      </c>
      <c r="Y354" s="18">
        <f t="shared" si="109"/>
        <v>0.34129692832764508</v>
      </c>
      <c r="Z354" s="18">
        <f t="shared" si="110"/>
        <v>0.26603325415676959</v>
      </c>
      <c r="AA354" s="47">
        <f t="shared" si="111"/>
        <v>193</v>
      </c>
      <c r="AB354" s="6">
        <f t="shared" si="112"/>
        <v>77</v>
      </c>
      <c r="AC354" s="40">
        <v>106</v>
      </c>
      <c r="AD354" s="40">
        <f t="shared" si="113"/>
        <v>0</v>
      </c>
      <c r="AE354" s="41">
        <f t="shared" si="114"/>
        <v>1</v>
      </c>
      <c r="AF354" s="4">
        <v>6</v>
      </c>
      <c r="AG354" s="4">
        <v>7</v>
      </c>
      <c r="AH354" s="87">
        <f t="shared" si="115"/>
        <v>0.16666666666666666</v>
      </c>
      <c r="AI354" s="43">
        <f t="shared" si="116"/>
        <v>0.2857142857142857</v>
      </c>
      <c r="AJ354" s="53">
        <f t="shared" si="117"/>
        <v>105.1</v>
      </c>
      <c r="AK354" s="53">
        <f t="shared" si="118"/>
        <v>5</v>
      </c>
      <c r="AL354" s="53">
        <f t="shared" si="119"/>
        <v>1</v>
      </c>
      <c r="AM354" s="88">
        <f t="shared" si="120"/>
        <v>400</v>
      </c>
      <c r="AN354" s="88">
        <f t="shared" si="121"/>
        <v>1200</v>
      </c>
    </row>
    <row r="355" spans="1:40" ht="15" hidden="1" x14ac:dyDescent="0.25">
      <c r="A355" s="11" t="s">
        <v>333</v>
      </c>
      <c r="B355" s="13" t="s">
        <v>340</v>
      </c>
      <c r="C355" s="1" t="str">
        <f t="shared" si="105"/>
        <v>ERZURUM</v>
      </c>
      <c r="D355" s="14">
        <v>43</v>
      </c>
      <c r="E355" s="14">
        <v>167</v>
      </c>
      <c r="F355" s="14">
        <v>122</v>
      </c>
      <c r="G355" s="14">
        <v>332</v>
      </c>
      <c r="H355" s="15">
        <v>16</v>
      </c>
      <c r="I355" s="15">
        <v>150</v>
      </c>
      <c r="J355" s="15">
        <v>103</v>
      </c>
      <c r="K355" s="15">
        <v>269</v>
      </c>
      <c r="L355" s="49">
        <v>108</v>
      </c>
      <c r="M355" s="6"/>
      <c r="N355" s="16">
        <f t="shared" si="122"/>
        <v>-63</v>
      </c>
      <c r="O355" s="17">
        <f t="shared" si="123"/>
        <v>-0.18975903614457831</v>
      </c>
      <c r="P355" s="10">
        <v>480</v>
      </c>
      <c r="Q355" s="10">
        <v>612</v>
      </c>
      <c r="R355" s="10">
        <v>475</v>
      </c>
      <c r="S355" s="10">
        <v>610</v>
      </c>
      <c r="T355" s="10">
        <v>1087</v>
      </c>
      <c r="U355" s="10">
        <v>1567</v>
      </c>
      <c r="V355" s="18">
        <f t="shared" si="106"/>
        <v>3.3333333333333333E-2</v>
      </c>
      <c r="W355" s="18">
        <f t="shared" si="107"/>
        <v>0.24509803921568626</v>
      </c>
      <c r="X355" s="18">
        <f t="shared" si="108"/>
        <v>0.4442105263157895</v>
      </c>
      <c r="Y355" s="18">
        <f t="shared" si="109"/>
        <v>0.33210671573137074</v>
      </c>
      <c r="Z355" s="18">
        <f t="shared" si="110"/>
        <v>0.24058710912571793</v>
      </c>
      <c r="AA355" s="47">
        <f t="shared" si="111"/>
        <v>726</v>
      </c>
      <c r="AB355" s="6">
        <f t="shared" si="112"/>
        <v>264</v>
      </c>
      <c r="AC355" s="40">
        <v>269</v>
      </c>
      <c r="AD355" s="40">
        <f t="shared" si="113"/>
        <v>0</v>
      </c>
      <c r="AE355" s="41">
        <f t="shared" si="114"/>
        <v>1</v>
      </c>
      <c r="AF355" s="4">
        <v>15</v>
      </c>
      <c r="AG355" s="4">
        <v>15</v>
      </c>
      <c r="AH355" s="87">
        <f t="shared" si="115"/>
        <v>0</v>
      </c>
      <c r="AI355" s="43">
        <f t="shared" si="116"/>
        <v>0</v>
      </c>
      <c r="AJ355" s="53">
        <f t="shared" si="117"/>
        <v>399.9</v>
      </c>
      <c r="AK355" s="53">
        <f t="shared" si="118"/>
        <v>19</v>
      </c>
      <c r="AL355" s="53">
        <f t="shared" si="119"/>
        <v>3</v>
      </c>
      <c r="AM355" s="88">
        <f t="shared" si="120"/>
        <v>1520</v>
      </c>
      <c r="AN355" s="88">
        <f t="shared" si="121"/>
        <v>3600</v>
      </c>
    </row>
    <row r="356" spans="1:40" ht="15" hidden="1" x14ac:dyDescent="0.25">
      <c r="A356" s="11" t="s">
        <v>333</v>
      </c>
      <c r="B356" s="13" t="s">
        <v>341</v>
      </c>
      <c r="C356" s="1" t="str">
        <f t="shared" si="105"/>
        <v>ERZURUM</v>
      </c>
      <c r="D356" s="14">
        <v>20</v>
      </c>
      <c r="E356" s="14">
        <v>146</v>
      </c>
      <c r="F356" s="14">
        <v>112</v>
      </c>
      <c r="G356" s="14">
        <v>278</v>
      </c>
      <c r="H356" s="15">
        <v>12</v>
      </c>
      <c r="I356" s="15">
        <v>126</v>
      </c>
      <c r="J356" s="15">
        <v>118</v>
      </c>
      <c r="K356" s="15">
        <v>256</v>
      </c>
      <c r="L356" s="49">
        <v>142</v>
      </c>
      <c r="M356" s="6">
        <v>5</v>
      </c>
      <c r="N356" s="16">
        <f t="shared" si="122"/>
        <v>-22</v>
      </c>
      <c r="O356" s="17">
        <f t="shared" si="123"/>
        <v>-7.9136690647482008E-2</v>
      </c>
      <c r="P356" s="10">
        <v>527</v>
      </c>
      <c r="Q356" s="10">
        <v>740</v>
      </c>
      <c r="R356" s="10">
        <v>548</v>
      </c>
      <c r="S356" s="10">
        <v>747</v>
      </c>
      <c r="T356" s="10">
        <v>1288</v>
      </c>
      <c r="U356" s="10">
        <v>1815</v>
      </c>
      <c r="V356" s="18">
        <f t="shared" si="106"/>
        <v>2.2770398481973434E-2</v>
      </c>
      <c r="W356" s="18">
        <f t="shared" si="107"/>
        <v>0.17027027027027028</v>
      </c>
      <c r="X356" s="18">
        <f t="shared" si="108"/>
        <v>0.46532846715328469</v>
      </c>
      <c r="Y356" s="18">
        <f t="shared" si="109"/>
        <v>0.29580745341614906</v>
      </c>
      <c r="Z356" s="18">
        <f t="shared" si="110"/>
        <v>0.21652892561983472</v>
      </c>
      <c r="AA356" s="47">
        <f t="shared" si="111"/>
        <v>907</v>
      </c>
      <c r="AB356" s="6">
        <f t="shared" si="112"/>
        <v>293</v>
      </c>
      <c r="AC356" s="40">
        <v>256</v>
      </c>
      <c r="AD356" s="40">
        <f t="shared" si="113"/>
        <v>0</v>
      </c>
      <c r="AE356" s="41">
        <f t="shared" si="114"/>
        <v>1</v>
      </c>
      <c r="AF356" s="4">
        <v>18</v>
      </c>
      <c r="AG356" s="4">
        <v>17</v>
      </c>
      <c r="AH356" s="87">
        <f t="shared" si="115"/>
        <v>0</v>
      </c>
      <c r="AI356" s="43">
        <f t="shared" si="116"/>
        <v>0</v>
      </c>
      <c r="AJ356" s="53">
        <f t="shared" si="117"/>
        <v>520.59999999999991</v>
      </c>
      <c r="AK356" s="53">
        <f t="shared" si="118"/>
        <v>26</v>
      </c>
      <c r="AL356" s="53">
        <f t="shared" si="119"/>
        <v>5</v>
      </c>
      <c r="AM356" s="88">
        <f t="shared" si="120"/>
        <v>2080</v>
      </c>
      <c r="AN356" s="88">
        <f t="shared" si="121"/>
        <v>6000</v>
      </c>
    </row>
    <row r="357" spans="1:40" ht="15" hidden="1" x14ac:dyDescent="0.25">
      <c r="A357" s="11" t="s">
        <v>333</v>
      </c>
      <c r="B357" s="13" t="s">
        <v>342</v>
      </c>
      <c r="C357" s="1" t="str">
        <f t="shared" si="105"/>
        <v>ERZURUM</v>
      </c>
      <c r="D357" s="14">
        <v>7</v>
      </c>
      <c r="E357" s="14">
        <v>168</v>
      </c>
      <c r="F357" s="14">
        <v>128</v>
      </c>
      <c r="G357" s="14">
        <v>303</v>
      </c>
      <c r="H357" s="15">
        <v>9</v>
      </c>
      <c r="I357" s="15">
        <v>160</v>
      </c>
      <c r="J357" s="15">
        <v>111</v>
      </c>
      <c r="K357" s="15">
        <v>280</v>
      </c>
      <c r="L357" s="49">
        <v>90</v>
      </c>
      <c r="M357" s="6">
        <v>9</v>
      </c>
      <c r="N357" s="16">
        <f t="shared" si="122"/>
        <v>-23</v>
      </c>
      <c r="O357" s="17">
        <f t="shared" si="123"/>
        <v>-7.590759075907591E-2</v>
      </c>
      <c r="P357" s="10">
        <v>309</v>
      </c>
      <c r="Q357" s="10">
        <v>393</v>
      </c>
      <c r="R357" s="10">
        <v>293</v>
      </c>
      <c r="S357" s="10">
        <v>411</v>
      </c>
      <c r="T357" s="10">
        <v>686</v>
      </c>
      <c r="U357" s="10">
        <v>995</v>
      </c>
      <c r="V357" s="18">
        <f t="shared" si="106"/>
        <v>2.9126213592233011E-2</v>
      </c>
      <c r="W357" s="18">
        <f t="shared" si="107"/>
        <v>0.40712468193384221</v>
      </c>
      <c r="X357" s="18">
        <f t="shared" si="108"/>
        <v>0.65529010238907848</v>
      </c>
      <c r="Y357" s="18">
        <f t="shared" si="109"/>
        <v>0.51311953352769679</v>
      </c>
      <c r="Z357" s="18">
        <f t="shared" si="110"/>
        <v>0.36281407035175878</v>
      </c>
      <c r="AA357" s="47">
        <f t="shared" si="111"/>
        <v>334</v>
      </c>
      <c r="AB357" s="6">
        <f t="shared" si="112"/>
        <v>101</v>
      </c>
      <c r="AC357" s="40">
        <v>280</v>
      </c>
      <c r="AD357" s="40">
        <f t="shared" si="113"/>
        <v>0</v>
      </c>
      <c r="AE357" s="41">
        <f t="shared" si="114"/>
        <v>1</v>
      </c>
      <c r="AF357" s="4">
        <v>12</v>
      </c>
      <c r="AG357" s="4">
        <v>17</v>
      </c>
      <c r="AH357" s="87">
        <f t="shared" si="115"/>
        <v>0.41666666666666669</v>
      </c>
      <c r="AI357" s="43">
        <f t="shared" si="116"/>
        <v>0.58823529411764708</v>
      </c>
      <c r="AJ357" s="53">
        <f t="shared" si="117"/>
        <v>128.19999999999999</v>
      </c>
      <c r="AK357" s="53">
        <f t="shared" si="118"/>
        <v>6</v>
      </c>
      <c r="AL357" s="53">
        <f t="shared" si="119"/>
        <v>1</v>
      </c>
      <c r="AM357" s="88">
        <f t="shared" si="120"/>
        <v>480</v>
      </c>
      <c r="AN357" s="88">
        <f t="shared" si="121"/>
        <v>1200</v>
      </c>
    </row>
    <row r="358" spans="1:40" ht="15" hidden="1" x14ac:dyDescent="0.25">
      <c r="A358" s="11" t="s">
        <v>333</v>
      </c>
      <c r="B358" s="13" t="s">
        <v>343</v>
      </c>
      <c r="C358" s="1" t="str">
        <f t="shared" si="105"/>
        <v>ERZURUM</v>
      </c>
      <c r="D358" s="14">
        <v>26</v>
      </c>
      <c r="E358" s="14">
        <v>79</v>
      </c>
      <c r="F358" s="14">
        <v>59</v>
      </c>
      <c r="G358" s="14">
        <v>164</v>
      </c>
      <c r="H358" s="15">
        <v>14</v>
      </c>
      <c r="I358" s="15">
        <v>63</v>
      </c>
      <c r="J358" s="15">
        <v>51</v>
      </c>
      <c r="K358" s="15">
        <v>128</v>
      </c>
      <c r="L358" s="49">
        <v>36</v>
      </c>
      <c r="M358" s="6">
        <v>10</v>
      </c>
      <c r="N358" s="16">
        <f t="shared" si="122"/>
        <v>-36</v>
      </c>
      <c r="O358" s="17">
        <f t="shared" si="123"/>
        <v>-0.21951219512195122</v>
      </c>
      <c r="P358" s="10">
        <v>146</v>
      </c>
      <c r="Q358" s="10">
        <v>215</v>
      </c>
      <c r="R358" s="10">
        <v>146</v>
      </c>
      <c r="S358" s="10">
        <v>213</v>
      </c>
      <c r="T358" s="10">
        <v>361</v>
      </c>
      <c r="U358" s="10">
        <v>507</v>
      </c>
      <c r="V358" s="18">
        <f t="shared" si="106"/>
        <v>9.5890410958904104E-2</v>
      </c>
      <c r="W358" s="18">
        <f t="shared" si="107"/>
        <v>0.2930232558139535</v>
      </c>
      <c r="X358" s="18">
        <f t="shared" si="108"/>
        <v>0.5273972602739726</v>
      </c>
      <c r="Y358" s="18">
        <f t="shared" si="109"/>
        <v>0.38781163434903049</v>
      </c>
      <c r="Z358" s="18">
        <f t="shared" si="110"/>
        <v>0.30374753451676528</v>
      </c>
      <c r="AA358" s="47">
        <f t="shared" si="111"/>
        <v>221</v>
      </c>
      <c r="AB358" s="6">
        <f t="shared" si="112"/>
        <v>69</v>
      </c>
      <c r="AC358" s="40">
        <v>128</v>
      </c>
      <c r="AD358" s="40">
        <f t="shared" si="113"/>
        <v>0</v>
      </c>
      <c r="AE358" s="41">
        <f t="shared" si="114"/>
        <v>1</v>
      </c>
      <c r="AF358" s="4">
        <v>6</v>
      </c>
      <c r="AG358" s="4">
        <v>9</v>
      </c>
      <c r="AH358" s="87">
        <f t="shared" si="115"/>
        <v>0.5</v>
      </c>
      <c r="AI358" s="43">
        <f t="shared" si="116"/>
        <v>0.66666666666666663</v>
      </c>
      <c r="AJ358" s="53">
        <f t="shared" si="117"/>
        <v>112.69999999999999</v>
      </c>
      <c r="AK358" s="53">
        <f t="shared" si="118"/>
        <v>5</v>
      </c>
      <c r="AL358" s="53">
        <f t="shared" si="119"/>
        <v>1</v>
      </c>
      <c r="AM358" s="88">
        <f t="shared" si="120"/>
        <v>400</v>
      </c>
      <c r="AN358" s="88">
        <f t="shared" si="121"/>
        <v>1200</v>
      </c>
    </row>
    <row r="359" spans="1:40" ht="15" hidden="1" x14ac:dyDescent="0.25">
      <c r="A359" s="11" t="s">
        <v>333</v>
      </c>
      <c r="B359" s="13" t="s">
        <v>344</v>
      </c>
      <c r="C359" s="1" t="str">
        <f t="shared" si="105"/>
        <v>ERZURUM</v>
      </c>
      <c r="D359" s="14">
        <v>44</v>
      </c>
      <c r="E359" s="14">
        <v>145</v>
      </c>
      <c r="F359" s="14">
        <v>208</v>
      </c>
      <c r="G359" s="14">
        <v>397</v>
      </c>
      <c r="H359" s="15">
        <v>82</v>
      </c>
      <c r="I359" s="15">
        <v>156</v>
      </c>
      <c r="J359" s="15">
        <v>206</v>
      </c>
      <c r="K359" s="15">
        <v>444</v>
      </c>
      <c r="L359" s="49">
        <v>26</v>
      </c>
      <c r="M359" s="6">
        <v>38</v>
      </c>
      <c r="N359" s="16">
        <f t="shared" si="122"/>
        <v>47</v>
      </c>
      <c r="O359" s="17">
        <f t="shared" si="123"/>
        <v>0.11838790931989925</v>
      </c>
      <c r="P359" s="10">
        <v>307</v>
      </c>
      <c r="Q359" s="10">
        <v>438</v>
      </c>
      <c r="R359" s="10">
        <v>294</v>
      </c>
      <c r="S359" s="10">
        <v>409</v>
      </c>
      <c r="T359" s="10">
        <v>732</v>
      </c>
      <c r="U359" s="10">
        <v>1039</v>
      </c>
      <c r="V359" s="18">
        <f t="shared" si="106"/>
        <v>0.26710097719869708</v>
      </c>
      <c r="W359" s="18">
        <f t="shared" si="107"/>
        <v>0.35616438356164382</v>
      </c>
      <c r="X359" s="18">
        <f t="shared" si="108"/>
        <v>0.65986394557823125</v>
      </c>
      <c r="Y359" s="18">
        <f t="shared" si="109"/>
        <v>0.47814207650273222</v>
      </c>
      <c r="Z359" s="18">
        <f t="shared" si="110"/>
        <v>0.4157844080846968</v>
      </c>
      <c r="AA359" s="47">
        <f t="shared" si="111"/>
        <v>382</v>
      </c>
      <c r="AB359" s="6">
        <f t="shared" si="112"/>
        <v>100</v>
      </c>
      <c r="AC359" s="40">
        <v>408</v>
      </c>
      <c r="AD359" s="40">
        <f t="shared" si="113"/>
        <v>36</v>
      </c>
      <c r="AE359" s="41">
        <f t="shared" si="114"/>
        <v>0.91891891891891897</v>
      </c>
      <c r="AF359" s="4">
        <v>13</v>
      </c>
      <c r="AG359" s="4">
        <v>25</v>
      </c>
      <c r="AH359" s="87">
        <f t="shared" si="115"/>
        <v>0.92307692307692313</v>
      </c>
      <c r="AI359" s="43">
        <f t="shared" si="116"/>
        <v>0.96</v>
      </c>
      <c r="AJ359" s="53">
        <f t="shared" si="117"/>
        <v>162.39999999999998</v>
      </c>
      <c r="AK359" s="53">
        <f t="shared" si="118"/>
        <v>8</v>
      </c>
      <c r="AL359" s="53">
        <f t="shared" si="119"/>
        <v>1</v>
      </c>
      <c r="AM359" s="88">
        <f t="shared" si="120"/>
        <v>640</v>
      </c>
      <c r="AN359" s="88">
        <f t="shared" si="121"/>
        <v>1200</v>
      </c>
    </row>
    <row r="360" spans="1:40" ht="15" hidden="1" x14ac:dyDescent="0.25">
      <c r="A360" s="11" t="s">
        <v>333</v>
      </c>
      <c r="B360" s="13" t="s">
        <v>345</v>
      </c>
      <c r="C360" s="1" t="str">
        <f t="shared" si="105"/>
        <v>ERZURUM</v>
      </c>
      <c r="D360" s="14">
        <v>14</v>
      </c>
      <c r="E360" s="14">
        <v>26</v>
      </c>
      <c r="F360" s="14">
        <v>28</v>
      </c>
      <c r="G360" s="14">
        <v>68</v>
      </c>
      <c r="H360" s="15">
        <v>4</v>
      </c>
      <c r="I360" s="15">
        <v>19</v>
      </c>
      <c r="J360" s="15">
        <v>32</v>
      </c>
      <c r="K360" s="15">
        <v>55</v>
      </c>
      <c r="L360" s="49">
        <v>2</v>
      </c>
      <c r="M360" s="6">
        <v>9</v>
      </c>
      <c r="N360" s="16">
        <f t="shared" si="122"/>
        <v>-13</v>
      </c>
      <c r="O360" s="17">
        <f t="shared" si="123"/>
        <v>-0.19117647058823528</v>
      </c>
      <c r="P360" s="10">
        <v>51</v>
      </c>
      <c r="Q360" s="10">
        <v>68</v>
      </c>
      <c r="R360" s="10">
        <v>44</v>
      </c>
      <c r="S360" s="10">
        <v>66</v>
      </c>
      <c r="T360" s="10">
        <v>112</v>
      </c>
      <c r="U360" s="10">
        <v>163</v>
      </c>
      <c r="V360" s="18">
        <f t="shared" si="106"/>
        <v>7.8431372549019607E-2</v>
      </c>
      <c r="W360" s="18">
        <f t="shared" si="107"/>
        <v>0.27941176470588236</v>
      </c>
      <c r="X360" s="18">
        <f t="shared" si="108"/>
        <v>0.56818181818181823</v>
      </c>
      <c r="Y360" s="18">
        <f t="shared" si="109"/>
        <v>0.39285714285714285</v>
      </c>
      <c r="Z360" s="18">
        <f t="shared" si="110"/>
        <v>0.29447852760736198</v>
      </c>
      <c r="AA360" s="47">
        <f t="shared" si="111"/>
        <v>68</v>
      </c>
      <c r="AB360" s="6">
        <f t="shared" si="112"/>
        <v>19</v>
      </c>
      <c r="AC360" s="40">
        <v>55</v>
      </c>
      <c r="AD360" s="40">
        <f t="shared" si="113"/>
        <v>0</v>
      </c>
      <c r="AE360" s="41">
        <f t="shared" si="114"/>
        <v>1</v>
      </c>
      <c r="AF360" s="4">
        <v>4</v>
      </c>
      <c r="AG360" s="4">
        <v>4</v>
      </c>
      <c r="AH360" s="87">
        <f t="shared" si="115"/>
        <v>0</v>
      </c>
      <c r="AI360" s="43">
        <f t="shared" si="116"/>
        <v>0</v>
      </c>
      <c r="AJ360" s="53">
        <f t="shared" si="117"/>
        <v>34.399999999999991</v>
      </c>
      <c r="AK360" s="53">
        <f t="shared" si="118"/>
        <v>1</v>
      </c>
      <c r="AL360" s="53">
        <f t="shared" si="119"/>
        <v>0</v>
      </c>
      <c r="AM360" s="88">
        <f t="shared" si="120"/>
        <v>80</v>
      </c>
      <c r="AN360" s="88">
        <f t="shared" si="121"/>
        <v>0</v>
      </c>
    </row>
    <row r="361" spans="1:40" ht="15" hidden="1" x14ac:dyDescent="0.25">
      <c r="A361" s="11" t="s">
        <v>333</v>
      </c>
      <c r="B361" s="13" t="s">
        <v>346</v>
      </c>
      <c r="C361" s="1" t="str">
        <f t="shared" si="105"/>
        <v>ERZURUM</v>
      </c>
      <c r="D361" s="14">
        <v>242</v>
      </c>
      <c r="E361" s="14">
        <v>888</v>
      </c>
      <c r="F361" s="14">
        <v>1353</v>
      </c>
      <c r="G361" s="14">
        <v>2483</v>
      </c>
      <c r="H361" s="15">
        <v>328</v>
      </c>
      <c r="I361" s="15">
        <v>903</v>
      </c>
      <c r="J361" s="15">
        <v>1630</v>
      </c>
      <c r="K361" s="15">
        <v>2861</v>
      </c>
      <c r="L361" s="49">
        <v>138</v>
      </c>
      <c r="M361" s="6">
        <v>408</v>
      </c>
      <c r="N361" s="16">
        <f t="shared" si="122"/>
        <v>378</v>
      </c>
      <c r="O361" s="17">
        <f t="shared" si="123"/>
        <v>0.15223519935561822</v>
      </c>
      <c r="P361" s="10">
        <v>2385</v>
      </c>
      <c r="Q361" s="10">
        <v>2886</v>
      </c>
      <c r="R361" s="10">
        <v>2171</v>
      </c>
      <c r="S361" s="10">
        <v>2908</v>
      </c>
      <c r="T361" s="10">
        <v>5057</v>
      </c>
      <c r="U361" s="10">
        <v>7442</v>
      </c>
      <c r="V361" s="18">
        <f t="shared" si="106"/>
        <v>0.13752620545073374</v>
      </c>
      <c r="W361" s="18">
        <f t="shared" si="107"/>
        <v>0.31288981288981288</v>
      </c>
      <c r="X361" s="18">
        <f t="shared" si="108"/>
        <v>0.62643942883463843</v>
      </c>
      <c r="Y361" s="18">
        <f t="shared" si="109"/>
        <v>0.44749851690725728</v>
      </c>
      <c r="Z361" s="18">
        <f t="shared" si="110"/>
        <v>0.34815909701693093</v>
      </c>
      <c r="AA361" s="47">
        <f t="shared" si="111"/>
        <v>2794</v>
      </c>
      <c r="AB361" s="6">
        <f t="shared" si="112"/>
        <v>811</v>
      </c>
      <c r="AC361" s="40">
        <v>2174</v>
      </c>
      <c r="AD361" s="40">
        <f t="shared" si="113"/>
        <v>687</v>
      </c>
      <c r="AE361" s="41">
        <f t="shared" si="114"/>
        <v>0.75987416987067458</v>
      </c>
      <c r="AF361" s="4">
        <v>70</v>
      </c>
      <c r="AG361" s="4">
        <v>104</v>
      </c>
      <c r="AH361" s="87">
        <f t="shared" si="115"/>
        <v>0.48571428571428571</v>
      </c>
      <c r="AI361" s="43">
        <f t="shared" si="116"/>
        <v>0.65384615384615385</v>
      </c>
      <c r="AJ361" s="53">
        <f t="shared" si="117"/>
        <v>1276.8999999999996</v>
      </c>
      <c r="AK361" s="53">
        <f t="shared" si="118"/>
        <v>63</v>
      </c>
      <c r="AL361" s="53">
        <f t="shared" si="119"/>
        <v>12</v>
      </c>
      <c r="AM361" s="88">
        <f t="shared" si="120"/>
        <v>5040</v>
      </c>
      <c r="AN361" s="88">
        <f t="shared" si="121"/>
        <v>14400</v>
      </c>
    </row>
    <row r="362" spans="1:40" ht="15" hidden="1" x14ac:dyDescent="0.25">
      <c r="A362" s="11" t="s">
        <v>333</v>
      </c>
      <c r="B362" s="13" t="s">
        <v>347</v>
      </c>
      <c r="C362" s="1" t="str">
        <f t="shared" si="105"/>
        <v>ERZURUM</v>
      </c>
      <c r="D362" s="14">
        <v>101</v>
      </c>
      <c r="E362" s="14">
        <v>320</v>
      </c>
      <c r="F362" s="14">
        <v>200</v>
      </c>
      <c r="G362" s="14">
        <v>621</v>
      </c>
      <c r="H362" s="15">
        <v>83</v>
      </c>
      <c r="I362" s="15">
        <v>291</v>
      </c>
      <c r="J362" s="15">
        <v>240</v>
      </c>
      <c r="K362" s="15">
        <v>614</v>
      </c>
      <c r="L362" s="49">
        <v>91</v>
      </c>
      <c r="M362" s="6">
        <v>21</v>
      </c>
      <c r="N362" s="16">
        <f t="shared" si="122"/>
        <v>-7</v>
      </c>
      <c r="O362" s="17">
        <f t="shared" si="123"/>
        <v>-1.1272141706924315E-2</v>
      </c>
      <c r="P362" s="10">
        <v>543</v>
      </c>
      <c r="Q362" s="10">
        <v>578</v>
      </c>
      <c r="R362" s="10">
        <v>487</v>
      </c>
      <c r="S362" s="10">
        <v>670</v>
      </c>
      <c r="T362" s="10">
        <v>1065</v>
      </c>
      <c r="U362" s="10">
        <v>1608</v>
      </c>
      <c r="V362" s="18">
        <f t="shared" si="106"/>
        <v>0.15285451197053407</v>
      </c>
      <c r="W362" s="18">
        <f t="shared" si="107"/>
        <v>0.5034602076124568</v>
      </c>
      <c r="X362" s="18">
        <f t="shared" si="108"/>
        <v>0.63655030800821355</v>
      </c>
      <c r="Y362" s="18">
        <f t="shared" si="109"/>
        <v>0.56431924882629103</v>
      </c>
      <c r="Z362" s="18">
        <f t="shared" si="110"/>
        <v>0.42537313432835822</v>
      </c>
      <c r="AA362" s="47">
        <f t="shared" si="111"/>
        <v>464</v>
      </c>
      <c r="AB362" s="6">
        <f t="shared" si="112"/>
        <v>177</v>
      </c>
      <c r="AC362" s="40">
        <v>614</v>
      </c>
      <c r="AD362" s="40">
        <f t="shared" si="113"/>
        <v>0</v>
      </c>
      <c r="AE362" s="41">
        <f t="shared" si="114"/>
        <v>1</v>
      </c>
      <c r="AF362" s="4">
        <v>36</v>
      </c>
      <c r="AG362" s="4">
        <v>45</v>
      </c>
      <c r="AH362" s="87">
        <f t="shared" si="115"/>
        <v>0.25</v>
      </c>
      <c r="AI362" s="43">
        <f t="shared" si="116"/>
        <v>0.4</v>
      </c>
      <c r="AJ362" s="53">
        <f t="shared" si="117"/>
        <v>144.5</v>
      </c>
      <c r="AK362" s="53">
        <f t="shared" si="118"/>
        <v>7</v>
      </c>
      <c r="AL362" s="53">
        <f t="shared" si="119"/>
        <v>1</v>
      </c>
      <c r="AM362" s="88">
        <f t="shared" si="120"/>
        <v>560</v>
      </c>
      <c r="AN362" s="88">
        <f t="shared" si="121"/>
        <v>1200</v>
      </c>
    </row>
    <row r="363" spans="1:40" ht="15" hidden="1" x14ac:dyDescent="0.25">
      <c r="A363" s="11" t="s">
        <v>333</v>
      </c>
      <c r="B363" s="13" t="s">
        <v>348</v>
      </c>
      <c r="C363" s="1" t="str">
        <f t="shared" si="105"/>
        <v>ERZURUM</v>
      </c>
      <c r="D363" s="14">
        <v>1</v>
      </c>
      <c r="E363" s="14">
        <v>16</v>
      </c>
      <c r="F363" s="14">
        <v>17</v>
      </c>
      <c r="G363" s="14">
        <v>34</v>
      </c>
      <c r="H363" s="15">
        <v>1</v>
      </c>
      <c r="I363" s="15">
        <v>14</v>
      </c>
      <c r="J363" s="15">
        <v>12</v>
      </c>
      <c r="K363" s="15">
        <v>27</v>
      </c>
      <c r="L363" s="49">
        <v>8</v>
      </c>
      <c r="M363" s="6">
        <v>2</v>
      </c>
      <c r="N363" s="16">
        <f t="shared" si="122"/>
        <v>-7</v>
      </c>
      <c r="O363" s="17">
        <f t="shared" si="123"/>
        <v>-0.20588235294117646</v>
      </c>
      <c r="P363" s="10">
        <v>19</v>
      </c>
      <c r="Q363" s="10">
        <v>38</v>
      </c>
      <c r="R363" s="10">
        <v>30</v>
      </c>
      <c r="S363" s="10">
        <v>40</v>
      </c>
      <c r="T363" s="10">
        <v>68</v>
      </c>
      <c r="U363" s="10">
        <v>87</v>
      </c>
      <c r="V363" s="18">
        <f t="shared" si="106"/>
        <v>5.2631578947368418E-2</v>
      </c>
      <c r="W363" s="18">
        <f t="shared" si="107"/>
        <v>0.36842105263157893</v>
      </c>
      <c r="X363" s="18">
        <f t="shared" si="108"/>
        <v>0.6</v>
      </c>
      <c r="Y363" s="18">
        <f t="shared" si="109"/>
        <v>0.47058823529411764</v>
      </c>
      <c r="Z363" s="18">
        <f t="shared" si="110"/>
        <v>0.37931034482758619</v>
      </c>
      <c r="AA363" s="47">
        <f t="shared" si="111"/>
        <v>36</v>
      </c>
      <c r="AB363" s="6">
        <f t="shared" si="112"/>
        <v>12</v>
      </c>
      <c r="AC363" s="40">
        <v>27</v>
      </c>
      <c r="AD363" s="40">
        <f t="shared" si="113"/>
        <v>0</v>
      </c>
      <c r="AE363" s="41">
        <f t="shared" si="114"/>
        <v>1</v>
      </c>
      <c r="AF363" s="4">
        <v>2</v>
      </c>
      <c r="AG363" s="4">
        <v>2</v>
      </c>
      <c r="AH363" s="87">
        <f t="shared" si="115"/>
        <v>0</v>
      </c>
      <c r="AI363" s="43">
        <f t="shared" si="116"/>
        <v>0</v>
      </c>
      <c r="AJ363" s="53">
        <f t="shared" si="117"/>
        <v>15.599999999999994</v>
      </c>
      <c r="AK363" s="53">
        <f t="shared" si="118"/>
        <v>0</v>
      </c>
      <c r="AL363" s="53">
        <f t="shared" si="119"/>
        <v>0</v>
      </c>
      <c r="AM363" s="88">
        <f t="shared" si="120"/>
        <v>0</v>
      </c>
      <c r="AN363" s="88">
        <f t="shared" si="121"/>
        <v>0</v>
      </c>
    </row>
    <row r="364" spans="1:40" ht="15" hidden="1" x14ac:dyDescent="0.25">
      <c r="A364" s="11" t="s">
        <v>333</v>
      </c>
      <c r="B364" s="13" t="s">
        <v>349</v>
      </c>
      <c r="C364" s="1" t="str">
        <f t="shared" si="105"/>
        <v>ERZURUM</v>
      </c>
      <c r="D364" s="14">
        <v>6</v>
      </c>
      <c r="E364" s="14">
        <v>119</v>
      </c>
      <c r="F364" s="14">
        <v>91</v>
      </c>
      <c r="G364" s="14">
        <v>216</v>
      </c>
      <c r="H364" s="15">
        <v>35</v>
      </c>
      <c r="I364" s="15">
        <v>101</v>
      </c>
      <c r="J364" s="15">
        <v>104</v>
      </c>
      <c r="K364" s="15">
        <v>240</v>
      </c>
      <c r="L364" s="49">
        <v>52</v>
      </c>
      <c r="M364" s="6">
        <v>12</v>
      </c>
      <c r="N364" s="16">
        <f t="shared" si="122"/>
        <v>24</v>
      </c>
      <c r="O364" s="17">
        <f t="shared" si="123"/>
        <v>0.1111111111111111</v>
      </c>
      <c r="P364" s="10">
        <v>199</v>
      </c>
      <c r="Q364" s="10">
        <v>293</v>
      </c>
      <c r="R364" s="10">
        <v>220</v>
      </c>
      <c r="S364" s="10">
        <v>287</v>
      </c>
      <c r="T364" s="10">
        <v>513</v>
      </c>
      <c r="U364" s="10">
        <v>712</v>
      </c>
      <c r="V364" s="18">
        <f t="shared" si="106"/>
        <v>0.17587939698492464</v>
      </c>
      <c r="W364" s="18">
        <f t="shared" si="107"/>
        <v>0.34470989761092152</v>
      </c>
      <c r="X364" s="18">
        <f t="shared" si="108"/>
        <v>0.65454545454545454</v>
      </c>
      <c r="Y364" s="18">
        <f t="shared" si="109"/>
        <v>0.47758284600389861</v>
      </c>
      <c r="Z364" s="18">
        <f t="shared" si="110"/>
        <v>0.39325842696629215</v>
      </c>
      <c r="AA364" s="47">
        <f t="shared" si="111"/>
        <v>268</v>
      </c>
      <c r="AB364" s="6">
        <f t="shared" si="112"/>
        <v>76</v>
      </c>
      <c r="AC364" s="40">
        <v>240</v>
      </c>
      <c r="AD364" s="40">
        <f t="shared" si="113"/>
        <v>0</v>
      </c>
      <c r="AE364" s="41">
        <f t="shared" si="114"/>
        <v>1</v>
      </c>
      <c r="AF364" s="4">
        <v>18</v>
      </c>
      <c r="AG364" s="4">
        <v>18</v>
      </c>
      <c r="AH364" s="87">
        <f t="shared" si="115"/>
        <v>0</v>
      </c>
      <c r="AI364" s="43">
        <f t="shared" si="116"/>
        <v>0</v>
      </c>
      <c r="AJ364" s="53">
        <f t="shared" si="117"/>
        <v>114.09999999999997</v>
      </c>
      <c r="AK364" s="53">
        <f t="shared" si="118"/>
        <v>5</v>
      </c>
      <c r="AL364" s="53">
        <f t="shared" si="119"/>
        <v>1</v>
      </c>
      <c r="AM364" s="88">
        <f t="shared" si="120"/>
        <v>400</v>
      </c>
      <c r="AN364" s="88">
        <f t="shared" si="121"/>
        <v>1200</v>
      </c>
    </row>
    <row r="365" spans="1:40" ht="15" hidden="1" x14ac:dyDescent="0.25">
      <c r="A365" s="11" t="s">
        <v>333</v>
      </c>
      <c r="B365" s="13" t="s">
        <v>350</v>
      </c>
      <c r="C365" s="1" t="str">
        <f t="shared" si="105"/>
        <v>ERZURUM</v>
      </c>
      <c r="D365" s="14">
        <v>99</v>
      </c>
      <c r="E365" s="14">
        <v>265</v>
      </c>
      <c r="F365" s="14">
        <v>143</v>
      </c>
      <c r="G365" s="14">
        <v>507</v>
      </c>
      <c r="H365" s="15">
        <v>67</v>
      </c>
      <c r="I365" s="15">
        <v>221</v>
      </c>
      <c r="J365" s="15">
        <v>131</v>
      </c>
      <c r="K365" s="15">
        <v>419</v>
      </c>
      <c r="L365" s="49">
        <v>125</v>
      </c>
      <c r="M365" s="6">
        <v>3</v>
      </c>
      <c r="N365" s="16">
        <f t="shared" si="122"/>
        <v>-88</v>
      </c>
      <c r="O365" s="17">
        <f t="shared" si="123"/>
        <v>-0.17357001972386588</v>
      </c>
      <c r="P365" s="10">
        <v>509</v>
      </c>
      <c r="Q365" s="10">
        <v>617</v>
      </c>
      <c r="R365" s="10">
        <v>463</v>
      </c>
      <c r="S365" s="10">
        <v>605</v>
      </c>
      <c r="T365" s="10">
        <v>1080</v>
      </c>
      <c r="U365" s="10">
        <v>1589</v>
      </c>
      <c r="V365" s="18">
        <f t="shared" si="106"/>
        <v>0.13163064833005894</v>
      </c>
      <c r="W365" s="18">
        <f t="shared" si="107"/>
        <v>0.35818476499189628</v>
      </c>
      <c r="X365" s="18">
        <f t="shared" si="108"/>
        <v>0.54643628509719222</v>
      </c>
      <c r="Y365" s="18">
        <f t="shared" si="109"/>
        <v>0.43888888888888888</v>
      </c>
      <c r="Z365" s="18">
        <f t="shared" si="110"/>
        <v>0.34046570169918189</v>
      </c>
      <c r="AA365" s="47">
        <f t="shared" si="111"/>
        <v>606</v>
      </c>
      <c r="AB365" s="6">
        <f t="shared" si="112"/>
        <v>210</v>
      </c>
      <c r="AC365" s="40">
        <v>419</v>
      </c>
      <c r="AD365" s="40">
        <f t="shared" si="113"/>
        <v>0</v>
      </c>
      <c r="AE365" s="41">
        <f t="shared" si="114"/>
        <v>1</v>
      </c>
      <c r="AF365" s="4">
        <v>17</v>
      </c>
      <c r="AG365" s="4">
        <v>21</v>
      </c>
      <c r="AH365" s="87">
        <f t="shared" si="115"/>
        <v>0.23529411764705882</v>
      </c>
      <c r="AI365" s="43">
        <f t="shared" si="116"/>
        <v>0.38095238095238093</v>
      </c>
      <c r="AJ365" s="53">
        <f t="shared" si="117"/>
        <v>282</v>
      </c>
      <c r="AK365" s="53">
        <f t="shared" si="118"/>
        <v>14</v>
      </c>
      <c r="AL365" s="53">
        <f t="shared" si="119"/>
        <v>2</v>
      </c>
      <c r="AM365" s="88">
        <f t="shared" si="120"/>
        <v>1120</v>
      </c>
      <c r="AN365" s="88">
        <f t="shared" si="121"/>
        <v>2400</v>
      </c>
    </row>
    <row r="366" spans="1:40" ht="15" hidden="1" x14ac:dyDescent="0.25">
      <c r="A366" s="11" t="s">
        <v>333</v>
      </c>
      <c r="B366" s="13" t="s">
        <v>351</v>
      </c>
      <c r="C366" s="1" t="str">
        <f t="shared" si="105"/>
        <v>ERZURUM</v>
      </c>
      <c r="D366" s="14">
        <v>29</v>
      </c>
      <c r="E366" s="14">
        <v>66</v>
      </c>
      <c r="F366" s="14">
        <v>50</v>
      </c>
      <c r="G366" s="14">
        <v>145</v>
      </c>
      <c r="H366" s="15">
        <v>26</v>
      </c>
      <c r="I366" s="15">
        <v>58</v>
      </c>
      <c r="J366" s="15">
        <v>43</v>
      </c>
      <c r="K366" s="15">
        <v>127</v>
      </c>
      <c r="L366" s="49">
        <v>26</v>
      </c>
      <c r="M366" s="6">
        <v>3</v>
      </c>
      <c r="N366" s="16">
        <f t="shared" si="122"/>
        <v>-18</v>
      </c>
      <c r="O366" s="17">
        <f t="shared" si="123"/>
        <v>-0.12413793103448276</v>
      </c>
      <c r="P366" s="10">
        <v>155</v>
      </c>
      <c r="Q366" s="10">
        <v>192</v>
      </c>
      <c r="R366" s="10">
        <v>145</v>
      </c>
      <c r="S366" s="10">
        <v>195</v>
      </c>
      <c r="T366" s="10">
        <v>337</v>
      </c>
      <c r="U366" s="10">
        <v>492</v>
      </c>
      <c r="V366" s="18">
        <f t="shared" si="106"/>
        <v>0.16774193548387098</v>
      </c>
      <c r="W366" s="18">
        <f t="shared" si="107"/>
        <v>0.30208333333333331</v>
      </c>
      <c r="X366" s="18">
        <f t="shared" si="108"/>
        <v>0.45517241379310347</v>
      </c>
      <c r="Y366" s="18">
        <f t="shared" si="109"/>
        <v>0.36795252225519287</v>
      </c>
      <c r="Z366" s="18">
        <f t="shared" si="110"/>
        <v>0.3048780487804878</v>
      </c>
      <c r="AA366" s="47">
        <f t="shared" si="111"/>
        <v>213</v>
      </c>
      <c r="AB366" s="6">
        <f t="shared" si="112"/>
        <v>79</v>
      </c>
      <c r="AC366" s="40">
        <v>127</v>
      </c>
      <c r="AD366" s="40">
        <f t="shared" si="113"/>
        <v>0</v>
      </c>
      <c r="AE366" s="41">
        <f t="shared" si="114"/>
        <v>1</v>
      </c>
      <c r="AF366" s="4">
        <v>14</v>
      </c>
      <c r="AG366" s="4">
        <v>10</v>
      </c>
      <c r="AH366" s="87">
        <f t="shared" si="115"/>
        <v>0</v>
      </c>
      <c r="AI366" s="43">
        <f t="shared" si="116"/>
        <v>0</v>
      </c>
      <c r="AJ366" s="53">
        <f t="shared" si="117"/>
        <v>111.89999999999998</v>
      </c>
      <c r="AK366" s="53">
        <f t="shared" si="118"/>
        <v>5</v>
      </c>
      <c r="AL366" s="53">
        <f t="shared" si="119"/>
        <v>1</v>
      </c>
      <c r="AM366" s="88">
        <f t="shared" si="120"/>
        <v>400</v>
      </c>
      <c r="AN366" s="88">
        <f t="shared" si="121"/>
        <v>1200</v>
      </c>
    </row>
    <row r="367" spans="1:40" ht="15" hidden="1" x14ac:dyDescent="0.25">
      <c r="A367" s="11" t="s">
        <v>333</v>
      </c>
      <c r="B367" s="13" t="s">
        <v>352</v>
      </c>
      <c r="C367" s="1" t="str">
        <f t="shared" si="105"/>
        <v>ERZURUM</v>
      </c>
      <c r="D367" s="14">
        <v>77</v>
      </c>
      <c r="E367" s="14">
        <v>80</v>
      </c>
      <c r="F367" s="14">
        <v>49</v>
      </c>
      <c r="G367" s="14">
        <v>206</v>
      </c>
      <c r="H367" s="15">
        <v>26</v>
      </c>
      <c r="I367" s="15">
        <v>59</v>
      </c>
      <c r="J367" s="15">
        <v>40</v>
      </c>
      <c r="K367" s="15">
        <v>125</v>
      </c>
      <c r="L367" s="49">
        <v>7</v>
      </c>
      <c r="M367" s="6">
        <v>6</v>
      </c>
      <c r="N367" s="16">
        <f t="shared" si="122"/>
        <v>-81</v>
      </c>
      <c r="O367" s="17">
        <f t="shared" si="123"/>
        <v>-0.39320388349514562</v>
      </c>
      <c r="P367" s="10">
        <v>81</v>
      </c>
      <c r="Q367" s="10">
        <v>107</v>
      </c>
      <c r="R367" s="10">
        <v>63</v>
      </c>
      <c r="S367" s="10">
        <v>89</v>
      </c>
      <c r="T367" s="10">
        <v>170</v>
      </c>
      <c r="U367" s="10">
        <v>251</v>
      </c>
      <c r="V367" s="18">
        <f t="shared" si="106"/>
        <v>0.32098765432098764</v>
      </c>
      <c r="W367" s="18">
        <f t="shared" si="107"/>
        <v>0.55140186915887845</v>
      </c>
      <c r="X367" s="18">
        <f t="shared" si="108"/>
        <v>0.65079365079365081</v>
      </c>
      <c r="Y367" s="18">
        <f t="shared" si="109"/>
        <v>0.58823529411764708</v>
      </c>
      <c r="Z367" s="18">
        <f t="shared" si="110"/>
        <v>0.50199203187250996</v>
      </c>
      <c r="AA367" s="47">
        <f t="shared" si="111"/>
        <v>70</v>
      </c>
      <c r="AB367" s="6">
        <f t="shared" si="112"/>
        <v>22</v>
      </c>
      <c r="AC367" s="40">
        <v>125</v>
      </c>
      <c r="AD367" s="40">
        <f t="shared" si="113"/>
        <v>0</v>
      </c>
      <c r="AE367" s="41">
        <f t="shared" si="114"/>
        <v>1</v>
      </c>
      <c r="AF367" s="4">
        <v>9</v>
      </c>
      <c r="AG367" s="4">
        <v>9</v>
      </c>
      <c r="AH367" s="87">
        <f t="shared" si="115"/>
        <v>0</v>
      </c>
      <c r="AI367" s="43">
        <f t="shared" si="116"/>
        <v>0</v>
      </c>
      <c r="AJ367" s="53">
        <f t="shared" si="117"/>
        <v>18.999999999999986</v>
      </c>
      <c r="AK367" s="53">
        <f t="shared" si="118"/>
        <v>0</v>
      </c>
      <c r="AL367" s="53">
        <f t="shared" si="119"/>
        <v>0</v>
      </c>
      <c r="AM367" s="88">
        <f t="shared" si="120"/>
        <v>0</v>
      </c>
      <c r="AN367" s="88">
        <f t="shared" si="121"/>
        <v>0</v>
      </c>
    </row>
    <row r="368" spans="1:40" ht="15" hidden="1" x14ac:dyDescent="0.25">
      <c r="A368" s="11" t="s">
        <v>333</v>
      </c>
      <c r="B368" s="13" t="s">
        <v>353</v>
      </c>
      <c r="C368" s="1" t="str">
        <f t="shared" si="105"/>
        <v>ERZURUM</v>
      </c>
      <c r="D368" s="14">
        <v>189</v>
      </c>
      <c r="E368" s="14">
        <v>700</v>
      </c>
      <c r="F368" s="14">
        <v>1022</v>
      </c>
      <c r="G368" s="14">
        <v>1911</v>
      </c>
      <c r="H368" s="15">
        <v>147</v>
      </c>
      <c r="I368" s="15">
        <v>807</v>
      </c>
      <c r="J368" s="15">
        <v>1301</v>
      </c>
      <c r="K368" s="15">
        <v>2255</v>
      </c>
      <c r="L368" s="49">
        <v>157</v>
      </c>
      <c r="M368" s="6">
        <v>304</v>
      </c>
      <c r="N368" s="16">
        <f t="shared" si="122"/>
        <v>344</v>
      </c>
      <c r="O368" s="17">
        <f t="shared" si="123"/>
        <v>0.18001046572475143</v>
      </c>
      <c r="P368" s="10">
        <v>2555</v>
      </c>
      <c r="Q368" s="10">
        <v>3067</v>
      </c>
      <c r="R368" s="10">
        <v>2226</v>
      </c>
      <c r="S368" s="10">
        <v>3050</v>
      </c>
      <c r="T368" s="10">
        <v>5293</v>
      </c>
      <c r="U368" s="10">
        <v>7848</v>
      </c>
      <c r="V368" s="18">
        <f t="shared" si="106"/>
        <v>5.7534246575342465E-2</v>
      </c>
      <c r="W368" s="18">
        <f t="shared" si="107"/>
        <v>0.2631235735246169</v>
      </c>
      <c r="X368" s="18">
        <f t="shared" si="108"/>
        <v>0.51841868823000903</v>
      </c>
      <c r="Y368" s="18">
        <f t="shared" si="109"/>
        <v>0.37048932552427732</v>
      </c>
      <c r="Z368" s="18">
        <f t="shared" si="110"/>
        <v>0.26860346585117229</v>
      </c>
      <c r="AA368" s="47">
        <f t="shared" si="111"/>
        <v>3332</v>
      </c>
      <c r="AB368" s="6">
        <f t="shared" si="112"/>
        <v>1072</v>
      </c>
      <c r="AC368" s="40">
        <v>2133</v>
      </c>
      <c r="AD368" s="40">
        <f t="shared" si="113"/>
        <v>122</v>
      </c>
      <c r="AE368" s="41">
        <f t="shared" si="114"/>
        <v>0.94589800443458982</v>
      </c>
      <c r="AF368" s="4">
        <v>77</v>
      </c>
      <c r="AG368" s="4">
        <v>104</v>
      </c>
      <c r="AH368" s="87">
        <f t="shared" si="115"/>
        <v>0.35064935064935066</v>
      </c>
      <c r="AI368" s="43">
        <f t="shared" si="116"/>
        <v>0.51923076923076927</v>
      </c>
      <c r="AJ368" s="53">
        <f t="shared" si="117"/>
        <v>1744.1</v>
      </c>
      <c r="AK368" s="53">
        <f t="shared" si="118"/>
        <v>87</v>
      </c>
      <c r="AL368" s="53">
        <f t="shared" si="119"/>
        <v>17</v>
      </c>
      <c r="AM368" s="88">
        <f t="shared" si="120"/>
        <v>6960</v>
      </c>
      <c r="AN368" s="88">
        <f t="shared" si="121"/>
        <v>20400</v>
      </c>
    </row>
    <row r="369" spans="1:40" ht="15" hidden="1" x14ac:dyDescent="0.25">
      <c r="A369" s="11" t="s">
        <v>354</v>
      </c>
      <c r="B369" s="13" t="s">
        <v>355</v>
      </c>
      <c r="C369" s="1" t="str">
        <f t="shared" si="105"/>
        <v>ESKİŞEHİR</v>
      </c>
      <c r="D369" s="14">
        <v>10</v>
      </c>
      <c r="E369" s="14">
        <v>24</v>
      </c>
      <c r="F369" s="14">
        <v>65</v>
      </c>
      <c r="G369" s="14">
        <v>99</v>
      </c>
      <c r="H369" s="15">
        <v>17</v>
      </c>
      <c r="I369" s="15">
        <v>35</v>
      </c>
      <c r="J369" s="15">
        <v>41</v>
      </c>
      <c r="K369" s="15">
        <v>93</v>
      </c>
      <c r="L369" s="49">
        <v>11</v>
      </c>
      <c r="M369" s="6">
        <v>6</v>
      </c>
      <c r="N369" s="16">
        <f t="shared" si="122"/>
        <v>-6</v>
      </c>
      <c r="O369" s="17">
        <f t="shared" si="123"/>
        <v>-6.0606060606060608E-2</v>
      </c>
      <c r="P369" s="10">
        <v>117</v>
      </c>
      <c r="Q369" s="10">
        <v>137</v>
      </c>
      <c r="R369" s="10">
        <v>86</v>
      </c>
      <c r="S369" s="10">
        <v>121</v>
      </c>
      <c r="T369" s="10">
        <v>223</v>
      </c>
      <c r="U369" s="10">
        <v>340</v>
      </c>
      <c r="V369" s="18">
        <f t="shared" si="106"/>
        <v>0.14529914529914531</v>
      </c>
      <c r="W369" s="18">
        <f t="shared" si="107"/>
        <v>0.25547445255474455</v>
      </c>
      <c r="X369" s="18">
        <f t="shared" si="108"/>
        <v>0.53488372093023251</v>
      </c>
      <c r="Y369" s="18">
        <f t="shared" si="109"/>
        <v>0.3632286995515695</v>
      </c>
      <c r="Z369" s="18">
        <f t="shared" si="110"/>
        <v>0.28823529411764703</v>
      </c>
      <c r="AA369" s="47">
        <f t="shared" si="111"/>
        <v>142</v>
      </c>
      <c r="AB369" s="6">
        <f t="shared" si="112"/>
        <v>40</v>
      </c>
      <c r="AC369" s="40">
        <v>93</v>
      </c>
      <c r="AD369" s="40">
        <f t="shared" si="113"/>
        <v>0</v>
      </c>
      <c r="AE369" s="41">
        <f t="shared" si="114"/>
        <v>1</v>
      </c>
      <c r="AF369" s="4">
        <v>7</v>
      </c>
      <c r="AG369" s="4">
        <v>7</v>
      </c>
      <c r="AH369" s="87">
        <f t="shared" si="115"/>
        <v>0</v>
      </c>
      <c r="AI369" s="43">
        <f t="shared" si="116"/>
        <v>0</v>
      </c>
      <c r="AJ369" s="53">
        <f t="shared" si="117"/>
        <v>75.099999999999994</v>
      </c>
      <c r="AK369" s="53">
        <f t="shared" si="118"/>
        <v>3</v>
      </c>
      <c r="AL369" s="53">
        <f t="shared" si="119"/>
        <v>0</v>
      </c>
      <c r="AM369" s="88">
        <f t="shared" si="120"/>
        <v>240</v>
      </c>
      <c r="AN369" s="88">
        <f t="shared" si="121"/>
        <v>0</v>
      </c>
    </row>
    <row r="370" spans="1:40" ht="15" hidden="1" x14ac:dyDescent="0.25">
      <c r="A370" s="11" t="s">
        <v>354</v>
      </c>
      <c r="B370" s="13" t="s">
        <v>356</v>
      </c>
      <c r="C370" s="1" t="str">
        <f t="shared" si="105"/>
        <v>ESKİŞEHİR</v>
      </c>
      <c r="D370" s="14">
        <v>4</v>
      </c>
      <c r="E370" s="14">
        <v>18</v>
      </c>
      <c r="F370" s="14">
        <v>12</v>
      </c>
      <c r="G370" s="14">
        <v>34</v>
      </c>
      <c r="H370" s="15">
        <v>12</v>
      </c>
      <c r="I370" s="15">
        <v>16</v>
      </c>
      <c r="J370" s="15">
        <v>22</v>
      </c>
      <c r="K370" s="15">
        <v>50</v>
      </c>
      <c r="L370" s="49">
        <v>7</v>
      </c>
      <c r="M370" s="6">
        <v>1</v>
      </c>
      <c r="N370" s="16">
        <f t="shared" si="122"/>
        <v>16</v>
      </c>
      <c r="O370" s="17">
        <f t="shared" si="123"/>
        <v>0.47058823529411764</v>
      </c>
      <c r="P370" s="10">
        <v>48</v>
      </c>
      <c r="Q370" s="10">
        <v>48</v>
      </c>
      <c r="R370" s="10">
        <v>34</v>
      </c>
      <c r="S370" s="10">
        <v>43</v>
      </c>
      <c r="T370" s="10">
        <v>82</v>
      </c>
      <c r="U370" s="10">
        <v>130</v>
      </c>
      <c r="V370" s="18">
        <f t="shared" si="106"/>
        <v>0.25</v>
      </c>
      <c r="W370" s="18">
        <f t="shared" si="107"/>
        <v>0.33333333333333331</v>
      </c>
      <c r="X370" s="18">
        <f t="shared" si="108"/>
        <v>0.82352941176470584</v>
      </c>
      <c r="Y370" s="18">
        <f t="shared" si="109"/>
        <v>0.53658536585365857</v>
      </c>
      <c r="Z370" s="18">
        <f t="shared" si="110"/>
        <v>0.43076923076923079</v>
      </c>
      <c r="AA370" s="47">
        <f t="shared" si="111"/>
        <v>38</v>
      </c>
      <c r="AB370" s="6">
        <f t="shared" si="112"/>
        <v>6</v>
      </c>
      <c r="AC370" s="40">
        <v>50</v>
      </c>
      <c r="AD370" s="40">
        <f t="shared" si="113"/>
        <v>0</v>
      </c>
      <c r="AE370" s="41">
        <f t="shared" si="114"/>
        <v>1</v>
      </c>
      <c r="AF370" s="4">
        <v>3</v>
      </c>
      <c r="AG370" s="4">
        <v>4</v>
      </c>
      <c r="AH370" s="87">
        <f t="shared" si="115"/>
        <v>0.33333333333333331</v>
      </c>
      <c r="AI370" s="43">
        <f t="shared" si="116"/>
        <v>0.5</v>
      </c>
      <c r="AJ370" s="53">
        <f t="shared" si="117"/>
        <v>13.399999999999999</v>
      </c>
      <c r="AK370" s="53">
        <f t="shared" si="118"/>
        <v>0</v>
      </c>
      <c r="AL370" s="53">
        <f t="shared" si="119"/>
        <v>0</v>
      </c>
      <c r="AM370" s="88">
        <f t="shared" si="120"/>
        <v>0</v>
      </c>
      <c r="AN370" s="88">
        <f t="shared" si="121"/>
        <v>0</v>
      </c>
    </row>
    <row r="371" spans="1:40" ht="15" hidden="1" x14ac:dyDescent="0.25">
      <c r="A371" s="11" t="s">
        <v>354</v>
      </c>
      <c r="B371" s="13" t="s">
        <v>357</v>
      </c>
      <c r="C371" s="1" t="str">
        <f t="shared" si="105"/>
        <v>ESKİŞEHİR</v>
      </c>
      <c r="D371" s="14">
        <v>13</v>
      </c>
      <c r="E371" s="14">
        <v>70</v>
      </c>
      <c r="F371" s="14">
        <v>100</v>
      </c>
      <c r="G371" s="14">
        <v>183</v>
      </c>
      <c r="H371" s="15">
        <v>18</v>
      </c>
      <c r="I371" s="15">
        <v>75</v>
      </c>
      <c r="J371" s="15">
        <v>135</v>
      </c>
      <c r="K371" s="15">
        <v>228</v>
      </c>
      <c r="L371" s="49">
        <v>5</v>
      </c>
      <c r="M371" s="6">
        <v>27</v>
      </c>
      <c r="N371" s="16">
        <f t="shared" si="122"/>
        <v>45</v>
      </c>
      <c r="O371" s="17">
        <f t="shared" si="123"/>
        <v>0.24590163934426229</v>
      </c>
      <c r="P371" s="10">
        <v>153</v>
      </c>
      <c r="Q371" s="10">
        <v>187</v>
      </c>
      <c r="R371" s="10">
        <v>164</v>
      </c>
      <c r="S371" s="10">
        <v>209</v>
      </c>
      <c r="T371" s="10">
        <v>351</v>
      </c>
      <c r="U371" s="10">
        <v>504</v>
      </c>
      <c r="V371" s="18">
        <f t="shared" si="106"/>
        <v>0.11764705882352941</v>
      </c>
      <c r="W371" s="18">
        <f t="shared" si="107"/>
        <v>0.40106951871657753</v>
      </c>
      <c r="X371" s="18">
        <f t="shared" si="108"/>
        <v>0.68902439024390238</v>
      </c>
      <c r="Y371" s="18">
        <f t="shared" si="109"/>
        <v>0.53561253561253563</v>
      </c>
      <c r="Z371" s="18">
        <f t="shared" si="110"/>
        <v>0.40873015873015872</v>
      </c>
      <c r="AA371" s="47">
        <f t="shared" si="111"/>
        <v>163</v>
      </c>
      <c r="AB371" s="6">
        <f t="shared" si="112"/>
        <v>51</v>
      </c>
      <c r="AC371" s="40">
        <v>228</v>
      </c>
      <c r="AD371" s="40">
        <f t="shared" si="113"/>
        <v>0</v>
      </c>
      <c r="AE371" s="41">
        <f t="shared" si="114"/>
        <v>1</v>
      </c>
      <c r="AF371" s="4">
        <v>13</v>
      </c>
      <c r="AG371" s="4">
        <v>17</v>
      </c>
      <c r="AH371" s="87">
        <f t="shared" si="115"/>
        <v>0.30769230769230771</v>
      </c>
      <c r="AI371" s="43">
        <f t="shared" si="116"/>
        <v>0.47058823529411764</v>
      </c>
      <c r="AJ371" s="53">
        <f t="shared" si="117"/>
        <v>57.699999999999989</v>
      </c>
      <c r="AK371" s="53">
        <f t="shared" si="118"/>
        <v>2</v>
      </c>
      <c r="AL371" s="53">
        <f t="shared" si="119"/>
        <v>0</v>
      </c>
      <c r="AM371" s="88">
        <f t="shared" si="120"/>
        <v>160</v>
      </c>
      <c r="AN371" s="88">
        <f t="shared" si="121"/>
        <v>0</v>
      </c>
    </row>
    <row r="372" spans="1:40" ht="15" hidden="1" x14ac:dyDescent="0.25">
      <c r="A372" s="11" t="s">
        <v>354</v>
      </c>
      <c r="B372" s="13" t="s">
        <v>358</v>
      </c>
      <c r="C372" s="1" t="str">
        <f t="shared" si="105"/>
        <v>ESKİŞEHİR</v>
      </c>
      <c r="D372" s="14">
        <v>1</v>
      </c>
      <c r="E372" s="14">
        <v>21</v>
      </c>
      <c r="F372" s="14">
        <v>29</v>
      </c>
      <c r="G372" s="14">
        <v>51</v>
      </c>
      <c r="H372" s="15">
        <v>7</v>
      </c>
      <c r="I372" s="15">
        <v>25</v>
      </c>
      <c r="J372" s="15">
        <v>28</v>
      </c>
      <c r="K372" s="15">
        <v>60</v>
      </c>
      <c r="L372" s="49">
        <v>10</v>
      </c>
      <c r="M372" s="6">
        <v>6</v>
      </c>
      <c r="N372" s="16">
        <f t="shared" si="122"/>
        <v>9</v>
      </c>
      <c r="O372" s="17">
        <f t="shared" si="123"/>
        <v>0.17647058823529413</v>
      </c>
      <c r="P372" s="10">
        <v>42</v>
      </c>
      <c r="Q372" s="10">
        <v>55</v>
      </c>
      <c r="R372" s="10">
        <v>45</v>
      </c>
      <c r="S372" s="10">
        <v>63</v>
      </c>
      <c r="T372" s="10">
        <v>100</v>
      </c>
      <c r="U372" s="10">
        <v>142</v>
      </c>
      <c r="V372" s="18">
        <f t="shared" si="106"/>
        <v>0.16666666666666666</v>
      </c>
      <c r="W372" s="18">
        <f t="shared" si="107"/>
        <v>0.45454545454545453</v>
      </c>
      <c r="X372" s="18">
        <f t="shared" si="108"/>
        <v>0.71111111111111114</v>
      </c>
      <c r="Y372" s="18">
        <f t="shared" si="109"/>
        <v>0.56999999999999995</v>
      </c>
      <c r="Z372" s="18">
        <f t="shared" si="110"/>
        <v>0.45070422535211269</v>
      </c>
      <c r="AA372" s="47">
        <f t="shared" si="111"/>
        <v>43</v>
      </c>
      <c r="AB372" s="6">
        <f t="shared" si="112"/>
        <v>13</v>
      </c>
      <c r="AC372" s="40">
        <v>60</v>
      </c>
      <c r="AD372" s="40">
        <f t="shared" si="113"/>
        <v>0</v>
      </c>
      <c r="AE372" s="41">
        <f t="shared" si="114"/>
        <v>1</v>
      </c>
      <c r="AF372" s="4">
        <v>7</v>
      </c>
      <c r="AG372" s="4">
        <v>5</v>
      </c>
      <c r="AH372" s="87">
        <f t="shared" si="115"/>
        <v>0</v>
      </c>
      <c r="AI372" s="43">
        <f t="shared" si="116"/>
        <v>0</v>
      </c>
      <c r="AJ372" s="53">
        <f t="shared" si="117"/>
        <v>13</v>
      </c>
      <c r="AK372" s="53">
        <f t="shared" si="118"/>
        <v>0</v>
      </c>
      <c r="AL372" s="53">
        <f t="shared" si="119"/>
        <v>0</v>
      </c>
      <c r="AM372" s="88">
        <f t="shared" si="120"/>
        <v>0</v>
      </c>
      <c r="AN372" s="88">
        <f t="shared" si="121"/>
        <v>0</v>
      </c>
    </row>
    <row r="373" spans="1:40" ht="15" hidden="1" x14ac:dyDescent="0.25">
      <c r="A373" s="11" t="s">
        <v>354</v>
      </c>
      <c r="B373" s="13" t="s">
        <v>359</v>
      </c>
      <c r="C373" s="1" t="str">
        <f t="shared" si="105"/>
        <v>ESKİŞEHİR</v>
      </c>
      <c r="D373" s="14">
        <v>2</v>
      </c>
      <c r="E373" s="14">
        <v>4</v>
      </c>
      <c r="F373" s="14">
        <v>4</v>
      </c>
      <c r="G373" s="14">
        <v>10</v>
      </c>
      <c r="H373" s="15">
        <v>3</v>
      </c>
      <c r="I373" s="15">
        <v>4</v>
      </c>
      <c r="J373" s="15">
        <v>3</v>
      </c>
      <c r="K373" s="15">
        <v>10</v>
      </c>
      <c r="L373" s="49">
        <v>1</v>
      </c>
      <c r="M373" s="6">
        <v>1</v>
      </c>
      <c r="N373" s="16">
        <f t="shared" si="122"/>
        <v>0</v>
      </c>
      <c r="O373" s="17">
        <f t="shared" si="123"/>
        <v>0</v>
      </c>
      <c r="P373" s="10">
        <v>6</v>
      </c>
      <c r="Q373" s="10">
        <v>12</v>
      </c>
      <c r="R373" s="10">
        <v>5</v>
      </c>
      <c r="S373" s="10">
        <v>11</v>
      </c>
      <c r="T373" s="10">
        <v>17</v>
      </c>
      <c r="U373" s="10">
        <v>23</v>
      </c>
      <c r="V373" s="18">
        <f t="shared" si="106"/>
        <v>0.5</v>
      </c>
      <c r="W373" s="18">
        <f t="shared" si="107"/>
        <v>0.33333333333333331</v>
      </c>
      <c r="X373" s="18">
        <f t="shared" si="108"/>
        <v>0.6</v>
      </c>
      <c r="Y373" s="18">
        <f t="shared" si="109"/>
        <v>0.41176470588235292</v>
      </c>
      <c r="Z373" s="18">
        <f t="shared" si="110"/>
        <v>0.43478260869565216</v>
      </c>
      <c r="AA373" s="47">
        <f t="shared" si="111"/>
        <v>10</v>
      </c>
      <c r="AB373" s="6">
        <f t="shared" si="112"/>
        <v>2</v>
      </c>
      <c r="AC373" s="40">
        <v>10</v>
      </c>
      <c r="AD373" s="40">
        <f t="shared" si="113"/>
        <v>0</v>
      </c>
      <c r="AE373" s="41">
        <f t="shared" si="114"/>
        <v>1</v>
      </c>
      <c r="AF373" s="4">
        <v>1</v>
      </c>
      <c r="AG373" s="4">
        <v>1</v>
      </c>
      <c r="AH373" s="87">
        <f t="shared" si="115"/>
        <v>0</v>
      </c>
      <c r="AI373" s="43">
        <f t="shared" si="116"/>
        <v>0</v>
      </c>
      <c r="AJ373" s="53">
        <f t="shared" si="117"/>
        <v>4.8999999999999986</v>
      </c>
      <c r="AK373" s="53">
        <f t="shared" si="118"/>
        <v>0</v>
      </c>
      <c r="AL373" s="53">
        <f t="shared" si="119"/>
        <v>0</v>
      </c>
      <c r="AM373" s="88">
        <f t="shared" si="120"/>
        <v>0</v>
      </c>
      <c r="AN373" s="88">
        <f t="shared" si="121"/>
        <v>0</v>
      </c>
    </row>
    <row r="374" spans="1:40" ht="12.75" hidden="1" customHeight="1" x14ac:dyDescent="0.2">
      <c r="A374" s="11" t="s">
        <v>354</v>
      </c>
      <c r="B374" s="13" t="s">
        <v>360</v>
      </c>
      <c r="C374" s="1" t="str">
        <f t="shared" si="105"/>
        <v>ESKİŞEHİR</v>
      </c>
      <c r="D374" s="14">
        <v>5</v>
      </c>
      <c r="E374" s="14">
        <v>14</v>
      </c>
      <c r="F374" s="14">
        <v>33</v>
      </c>
      <c r="G374" s="14">
        <v>52</v>
      </c>
      <c r="H374" s="15">
        <v>10</v>
      </c>
      <c r="I374" s="15">
        <v>23</v>
      </c>
      <c r="J374" s="15">
        <v>41</v>
      </c>
      <c r="K374" s="15">
        <v>74</v>
      </c>
      <c r="L374" s="50"/>
      <c r="M374" s="6">
        <v>10</v>
      </c>
      <c r="N374" s="16">
        <f t="shared" si="122"/>
        <v>22</v>
      </c>
      <c r="O374" s="17">
        <f t="shared" si="123"/>
        <v>0.42307692307692307</v>
      </c>
      <c r="P374" s="10">
        <v>57</v>
      </c>
      <c r="Q374" s="10">
        <v>70</v>
      </c>
      <c r="R374" s="10">
        <v>42</v>
      </c>
      <c r="S374" s="10">
        <v>59</v>
      </c>
      <c r="T374" s="10">
        <v>112</v>
      </c>
      <c r="U374" s="10">
        <v>169</v>
      </c>
      <c r="V374" s="18">
        <f t="shared" si="106"/>
        <v>0.17543859649122806</v>
      </c>
      <c r="W374" s="18">
        <f t="shared" si="107"/>
        <v>0.32857142857142857</v>
      </c>
      <c r="X374" s="18">
        <f t="shared" si="108"/>
        <v>0.73809523809523814</v>
      </c>
      <c r="Y374" s="18">
        <f t="shared" si="109"/>
        <v>0.48214285714285715</v>
      </c>
      <c r="Z374" s="18">
        <f t="shared" si="110"/>
        <v>0.378698224852071</v>
      </c>
      <c r="AA374" s="47">
        <f t="shared" si="111"/>
        <v>58</v>
      </c>
      <c r="AB374" s="6">
        <f t="shared" si="112"/>
        <v>11</v>
      </c>
      <c r="AC374" s="40">
        <v>74</v>
      </c>
      <c r="AD374" s="40">
        <f t="shared" si="113"/>
        <v>0</v>
      </c>
      <c r="AE374" s="41">
        <f t="shared" si="114"/>
        <v>1</v>
      </c>
      <c r="AF374" s="4">
        <v>5</v>
      </c>
      <c r="AG374" s="4">
        <v>4</v>
      </c>
      <c r="AH374" s="87">
        <f t="shared" si="115"/>
        <v>0</v>
      </c>
      <c r="AI374" s="43">
        <f t="shared" si="116"/>
        <v>0</v>
      </c>
      <c r="AJ374" s="53">
        <f t="shared" si="117"/>
        <v>24.399999999999991</v>
      </c>
      <c r="AK374" s="53">
        <f t="shared" si="118"/>
        <v>1</v>
      </c>
      <c r="AL374" s="53">
        <f t="shared" si="119"/>
        <v>0</v>
      </c>
      <c r="AM374" s="88">
        <f t="shared" si="120"/>
        <v>80</v>
      </c>
      <c r="AN374" s="88">
        <f t="shared" si="121"/>
        <v>0</v>
      </c>
    </row>
    <row r="375" spans="1:40" ht="15" hidden="1" x14ac:dyDescent="0.25">
      <c r="A375" s="11" t="s">
        <v>354</v>
      </c>
      <c r="B375" s="13" t="s">
        <v>361</v>
      </c>
      <c r="C375" s="1" t="str">
        <f t="shared" si="105"/>
        <v>ESKİŞEHİR</v>
      </c>
      <c r="D375" s="14">
        <v>8</v>
      </c>
      <c r="E375" s="14">
        <v>35</v>
      </c>
      <c r="F375" s="14">
        <v>46</v>
      </c>
      <c r="G375" s="14">
        <v>89</v>
      </c>
      <c r="H375" s="15">
        <v>10</v>
      </c>
      <c r="I375" s="15">
        <v>58</v>
      </c>
      <c r="J375" s="15">
        <v>35</v>
      </c>
      <c r="K375" s="15">
        <v>103</v>
      </c>
      <c r="L375" s="49">
        <v>11</v>
      </c>
      <c r="M375" s="6">
        <v>4</v>
      </c>
      <c r="N375" s="16">
        <f t="shared" si="122"/>
        <v>14</v>
      </c>
      <c r="O375" s="17">
        <f t="shared" si="123"/>
        <v>0.15730337078651685</v>
      </c>
      <c r="P375" s="10">
        <v>76</v>
      </c>
      <c r="Q375" s="10">
        <v>112</v>
      </c>
      <c r="R375" s="10">
        <v>81</v>
      </c>
      <c r="S375" s="10">
        <v>109</v>
      </c>
      <c r="T375" s="10">
        <v>193</v>
      </c>
      <c r="U375" s="10">
        <v>269</v>
      </c>
      <c r="V375" s="18">
        <f t="shared" si="106"/>
        <v>0.13157894736842105</v>
      </c>
      <c r="W375" s="18">
        <f t="shared" si="107"/>
        <v>0.5178571428571429</v>
      </c>
      <c r="X375" s="18">
        <f t="shared" si="108"/>
        <v>0.51851851851851849</v>
      </c>
      <c r="Y375" s="18">
        <f t="shared" si="109"/>
        <v>0.51813471502590669</v>
      </c>
      <c r="Z375" s="18">
        <f t="shared" si="110"/>
        <v>0.40892193308550184</v>
      </c>
      <c r="AA375" s="47">
        <f t="shared" si="111"/>
        <v>93</v>
      </c>
      <c r="AB375" s="6">
        <f t="shared" si="112"/>
        <v>39</v>
      </c>
      <c r="AC375" s="40">
        <v>103</v>
      </c>
      <c r="AD375" s="40">
        <f t="shared" si="113"/>
        <v>0</v>
      </c>
      <c r="AE375" s="41">
        <f t="shared" si="114"/>
        <v>1</v>
      </c>
      <c r="AF375" s="4">
        <v>6</v>
      </c>
      <c r="AG375" s="4">
        <v>8</v>
      </c>
      <c r="AH375" s="87">
        <f t="shared" si="115"/>
        <v>0.33333333333333331</v>
      </c>
      <c r="AI375" s="43">
        <f t="shared" si="116"/>
        <v>0.5</v>
      </c>
      <c r="AJ375" s="53">
        <f t="shared" si="117"/>
        <v>35.099999999999994</v>
      </c>
      <c r="AK375" s="53">
        <f t="shared" si="118"/>
        <v>1</v>
      </c>
      <c r="AL375" s="53">
        <f t="shared" si="119"/>
        <v>0</v>
      </c>
      <c r="AM375" s="88">
        <f t="shared" si="120"/>
        <v>80</v>
      </c>
      <c r="AN375" s="88">
        <f t="shared" si="121"/>
        <v>0</v>
      </c>
    </row>
    <row r="376" spans="1:40" ht="15" hidden="1" x14ac:dyDescent="0.25">
      <c r="A376" s="11" t="s">
        <v>354</v>
      </c>
      <c r="B376" s="13" t="s">
        <v>362</v>
      </c>
      <c r="C376" s="1" t="str">
        <f t="shared" si="105"/>
        <v>ESKİŞEHİR</v>
      </c>
      <c r="D376" s="14">
        <v>4</v>
      </c>
      <c r="E376" s="14">
        <v>15</v>
      </c>
      <c r="F376" s="14">
        <v>14</v>
      </c>
      <c r="G376" s="14">
        <v>33</v>
      </c>
      <c r="H376" s="15">
        <v>3</v>
      </c>
      <c r="I376" s="15">
        <v>21</v>
      </c>
      <c r="J376" s="15">
        <v>7</v>
      </c>
      <c r="K376" s="15">
        <v>31</v>
      </c>
      <c r="L376" s="49">
        <v>5</v>
      </c>
      <c r="M376" s="6">
        <v>1</v>
      </c>
      <c r="N376" s="16">
        <f t="shared" si="122"/>
        <v>-2</v>
      </c>
      <c r="O376" s="17">
        <f t="shared" si="123"/>
        <v>-6.0606060606060608E-2</v>
      </c>
      <c r="P376" s="10">
        <v>31</v>
      </c>
      <c r="Q376" s="10">
        <v>36</v>
      </c>
      <c r="R376" s="10">
        <v>35</v>
      </c>
      <c r="S376" s="10">
        <v>48</v>
      </c>
      <c r="T376" s="10">
        <v>71</v>
      </c>
      <c r="U376" s="10">
        <v>102</v>
      </c>
      <c r="V376" s="18">
        <f t="shared" si="106"/>
        <v>9.6774193548387094E-2</v>
      </c>
      <c r="W376" s="18">
        <f t="shared" si="107"/>
        <v>0.58333333333333337</v>
      </c>
      <c r="X376" s="18">
        <f t="shared" si="108"/>
        <v>0.31428571428571428</v>
      </c>
      <c r="Y376" s="18">
        <f t="shared" si="109"/>
        <v>0.45070422535211269</v>
      </c>
      <c r="Z376" s="18">
        <f t="shared" si="110"/>
        <v>0.34313725490196079</v>
      </c>
      <c r="AA376" s="47">
        <f t="shared" si="111"/>
        <v>39</v>
      </c>
      <c r="AB376" s="6">
        <f t="shared" si="112"/>
        <v>24</v>
      </c>
      <c r="AC376" s="40">
        <v>31</v>
      </c>
      <c r="AD376" s="40">
        <f t="shared" si="113"/>
        <v>0</v>
      </c>
      <c r="AE376" s="41">
        <f t="shared" si="114"/>
        <v>1</v>
      </c>
      <c r="AF376" s="4">
        <v>3</v>
      </c>
      <c r="AG376" s="4">
        <v>3</v>
      </c>
      <c r="AH376" s="87">
        <f t="shared" si="115"/>
        <v>0</v>
      </c>
      <c r="AI376" s="43">
        <f t="shared" si="116"/>
        <v>0</v>
      </c>
      <c r="AJ376" s="53">
        <f t="shared" si="117"/>
        <v>17.699999999999996</v>
      </c>
      <c r="AK376" s="53">
        <f t="shared" si="118"/>
        <v>0</v>
      </c>
      <c r="AL376" s="53">
        <f t="shared" si="119"/>
        <v>0</v>
      </c>
      <c r="AM376" s="88">
        <f t="shared" si="120"/>
        <v>0</v>
      </c>
      <c r="AN376" s="88">
        <f t="shared" si="121"/>
        <v>0</v>
      </c>
    </row>
    <row r="377" spans="1:40" ht="15" hidden="1" x14ac:dyDescent="0.25">
      <c r="A377" s="11" t="s">
        <v>354</v>
      </c>
      <c r="B377" s="13" t="s">
        <v>363</v>
      </c>
      <c r="C377" s="1" t="str">
        <f t="shared" si="105"/>
        <v>ESKİŞEHİR</v>
      </c>
      <c r="D377" s="14">
        <v>10</v>
      </c>
      <c r="E377" s="14">
        <v>34</v>
      </c>
      <c r="F377" s="14">
        <v>42</v>
      </c>
      <c r="G377" s="14">
        <v>86</v>
      </c>
      <c r="H377" s="15">
        <v>13</v>
      </c>
      <c r="I377" s="15">
        <v>30</v>
      </c>
      <c r="J377" s="15">
        <v>28</v>
      </c>
      <c r="K377" s="15">
        <v>71</v>
      </c>
      <c r="L377" s="49">
        <v>4</v>
      </c>
      <c r="M377" s="6">
        <v>4</v>
      </c>
      <c r="N377" s="16">
        <f t="shared" si="122"/>
        <v>-15</v>
      </c>
      <c r="O377" s="17">
        <f t="shared" si="123"/>
        <v>-0.1744186046511628</v>
      </c>
      <c r="P377" s="10">
        <v>61</v>
      </c>
      <c r="Q377" s="10">
        <v>73</v>
      </c>
      <c r="R377" s="10">
        <v>50</v>
      </c>
      <c r="S377" s="10">
        <v>71</v>
      </c>
      <c r="T377" s="10">
        <v>123</v>
      </c>
      <c r="U377" s="10">
        <v>184</v>
      </c>
      <c r="V377" s="18">
        <f t="shared" si="106"/>
        <v>0.21311475409836064</v>
      </c>
      <c r="W377" s="18">
        <f t="shared" si="107"/>
        <v>0.41095890410958902</v>
      </c>
      <c r="X377" s="18">
        <f t="shared" si="108"/>
        <v>0.56000000000000005</v>
      </c>
      <c r="Y377" s="18">
        <f t="shared" si="109"/>
        <v>0.47154471544715448</v>
      </c>
      <c r="Z377" s="18">
        <f t="shared" si="110"/>
        <v>0.3858695652173913</v>
      </c>
      <c r="AA377" s="47">
        <f t="shared" si="111"/>
        <v>65</v>
      </c>
      <c r="AB377" s="6">
        <f t="shared" si="112"/>
        <v>22</v>
      </c>
      <c r="AC377" s="40">
        <v>71</v>
      </c>
      <c r="AD377" s="40">
        <f t="shared" si="113"/>
        <v>0</v>
      </c>
      <c r="AE377" s="41">
        <f t="shared" si="114"/>
        <v>1</v>
      </c>
      <c r="AF377" s="4">
        <v>5</v>
      </c>
      <c r="AG377" s="4">
        <v>5</v>
      </c>
      <c r="AH377" s="87">
        <f t="shared" si="115"/>
        <v>0</v>
      </c>
      <c r="AI377" s="43">
        <f t="shared" si="116"/>
        <v>0</v>
      </c>
      <c r="AJ377" s="53">
        <f t="shared" si="117"/>
        <v>28.099999999999994</v>
      </c>
      <c r="AK377" s="53">
        <f t="shared" si="118"/>
        <v>1</v>
      </c>
      <c r="AL377" s="53">
        <f t="shared" si="119"/>
        <v>0</v>
      </c>
      <c r="AM377" s="88">
        <f t="shared" si="120"/>
        <v>80</v>
      </c>
      <c r="AN377" s="88">
        <f t="shared" si="121"/>
        <v>0</v>
      </c>
    </row>
    <row r="378" spans="1:40" ht="15" hidden="1" x14ac:dyDescent="0.25">
      <c r="A378" s="11" t="s">
        <v>354</v>
      </c>
      <c r="B378" s="13" t="s">
        <v>364</v>
      </c>
      <c r="C378" s="1" t="str">
        <f t="shared" si="105"/>
        <v>ESKİŞEHİR</v>
      </c>
      <c r="D378" s="14">
        <v>627</v>
      </c>
      <c r="E378" s="14">
        <v>1578</v>
      </c>
      <c r="F378" s="14">
        <v>2773</v>
      </c>
      <c r="G378" s="14">
        <v>4978</v>
      </c>
      <c r="H378" s="15">
        <v>759</v>
      </c>
      <c r="I378" s="15">
        <v>1707</v>
      </c>
      <c r="J378" s="15">
        <v>3188</v>
      </c>
      <c r="K378" s="15">
        <v>5654</v>
      </c>
      <c r="L378" s="49">
        <v>88</v>
      </c>
      <c r="M378" s="6">
        <v>835</v>
      </c>
      <c r="N378" s="16">
        <f t="shared" si="122"/>
        <v>676</v>
      </c>
      <c r="O378" s="17">
        <f t="shared" si="123"/>
        <v>0.135797509039775</v>
      </c>
      <c r="P378" s="10">
        <v>3433</v>
      </c>
      <c r="Q378" s="10">
        <v>4406</v>
      </c>
      <c r="R378" s="10">
        <v>3399</v>
      </c>
      <c r="S378" s="10">
        <v>4504</v>
      </c>
      <c r="T378" s="10">
        <v>7805</v>
      </c>
      <c r="U378" s="10">
        <v>11238</v>
      </c>
      <c r="V378" s="18">
        <f t="shared" si="106"/>
        <v>0.22108942615787941</v>
      </c>
      <c r="W378" s="18">
        <f t="shared" si="107"/>
        <v>0.38742623694961414</v>
      </c>
      <c r="X378" s="18">
        <f t="shared" si="108"/>
        <v>0.71815239776404827</v>
      </c>
      <c r="Y378" s="18">
        <f t="shared" si="109"/>
        <v>0.53145419602818711</v>
      </c>
      <c r="Z378" s="18">
        <f t="shared" si="110"/>
        <v>0.43664353087738034</v>
      </c>
      <c r="AA378" s="47">
        <f t="shared" si="111"/>
        <v>3657</v>
      </c>
      <c r="AB378" s="6">
        <f t="shared" si="112"/>
        <v>958</v>
      </c>
      <c r="AC378" s="40">
        <v>4628</v>
      </c>
      <c r="AD378" s="40">
        <f t="shared" si="113"/>
        <v>1026</v>
      </c>
      <c r="AE378" s="41">
        <f t="shared" si="114"/>
        <v>0.81853555005305978</v>
      </c>
      <c r="AF378" s="4">
        <v>149</v>
      </c>
      <c r="AG378" s="4">
        <v>249</v>
      </c>
      <c r="AH378" s="87">
        <f t="shared" si="115"/>
        <v>0.67114093959731547</v>
      </c>
      <c r="AI378" s="43">
        <f t="shared" si="116"/>
        <v>0.80321285140562249</v>
      </c>
      <c r="AJ378" s="53">
        <f t="shared" si="117"/>
        <v>1315.5</v>
      </c>
      <c r="AK378" s="53">
        <f t="shared" si="118"/>
        <v>65</v>
      </c>
      <c r="AL378" s="53">
        <f t="shared" si="119"/>
        <v>13</v>
      </c>
      <c r="AM378" s="88">
        <f t="shared" si="120"/>
        <v>5200</v>
      </c>
      <c r="AN378" s="88">
        <f t="shared" si="121"/>
        <v>15600</v>
      </c>
    </row>
    <row r="379" spans="1:40" ht="15" hidden="1" x14ac:dyDescent="0.25">
      <c r="A379" s="11" t="s">
        <v>354</v>
      </c>
      <c r="B379" s="13" t="s">
        <v>365</v>
      </c>
      <c r="C379" s="1" t="str">
        <f t="shared" si="105"/>
        <v>ESKİŞEHİR</v>
      </c>
      <c r="D379" s="14">
        <v>5</v>
      </c>
      <c r="E379" s="14">
        <v>21</v>
      </c>
      <c r="F379" s="14">
        <v>30</v>
      </c>
      <c r="G379" s="14">
        <v>56</v>
      </c>
      <c r="H379" s="15">
        <v>13</v>
      </c>
      <c r="I379" s="15">
        <v>19</v>
      </c>
      <c r="J379" s="15">
        <v>28</v>
      </c>
      <c r="K379" s="15">
        <v>60</v>
      </c>
      <c r="L379" s="49">
        <v>1</v>
      </c>
      <c r="M379" s="6">
        <v>9</v>
      </c>
      <c r="N379" s="16">
        <f t="shared" si="122"/>
        <v>4</v>
      </c>
      <c r="O379" s="17">
        <f t="shared" si="123"/>
        <v>7.1428571428571425E-2</v>
      </c>
      <c r="P379" s="10">
        <v>39</v>
      </c>
      <c r="Q379" s="10">
        <v>59</v>
      </c>
      <c r="R379" s="10">
        <v>34</v>
      </c>
      <c r="S379" s="10">
        <v>54</v>
      </c>
      <c r="T379" s="10">
        <v>93</v>
      </c>
      <c r="U379" s="10">
        <v>132</v>
      </c>
      <c r="V379" s="18">
        <f t="shared" si="106"/>
        <v>0.33333333333333331</v>
      </c>
      <c r="W379" s="18">
        <f t="shared" si="107"/>
        <v>0.32203389830508472</v>
      </c>
      <c r="X379" s="18">
        <f t="shared" si="108"/>
        <v>0.58823529411764708</v>
      </c>
      <c r="Y379" s="18">
        <f t="shared" si="109"/>
        <v>0.41935483870967744</v>
      </c>
      <c r="Z379" s="18">
        <f t="shared" si="110"/>
        <v>0.39393939393939392</v>
      </c>
      <c r="AA379" s="47">
        <f t="shared" si="111"/>
        <v>54</v>
      </c>
      <c r="AB379" s="6">
        <f t="shared" si="112"/>
        <v>14</v>
      </c>
      <c r="AC379" s="40">
        <v>60</v>
      </c>
      <c r="AD379" s="40">
        <f t="shared" si="113"/>
        <v>0</v>
      </c>
      <c r="AE379" s="41">
        <f t="shared" si="114"/>
        <v>1</v>
      </c>
      <c r="AF379" s="4">
        <v>5</v>
      </c>
      <c r="AG379" s="4">
        <v>5</v>
      </c>
      <c r="AH379" s="87">
        <f t="shared" si="115"/>
        <v>0</v>
      </c>
      <c r="AI379" s="43">
        <f t="shared" si="116"/>
        <v>0</v>
      </c>
      <c r="AJ379" s="53">
        <f t="shared" si="117"/>
        <v>26.099999999999994</v>
      </c>
      <c r="AK379" s="53">
        <f t="shared" si="118"/>
        <v>1</v>
      </c>
      <c r="AL379" s="53">
        <f t="shared" si="119"/>
        <v>0</v>
      </c>
      <c r="AM379" s="88">
        <f t="shared" si="120"/>
        <v>80</v>
      </c>
      <c r="AN379" s="88">
        <f t="shared" si="121"/>
        <v>0</v>
      </c>
    </row>
    <row r="380" spans="1:40" ht="15" hidden="1" x14ac:dyDescent="0.25">
      <c r="A380" s="11" t="s">
        <v>354</v>
      </c>
      <c r="B380" s="13" t="s">
        <v>366</v>
      </c>
      <c r="C380" s="1" t="str">
        <f t="shared" si="105"/>
        <v>ESKİŞEHİR</v>
      </c>
      <c r="D380" s="14">
        <v>4</v>
      </c>
      <c r="E380" s="14">
        <v>55</v>
      </c>
      <c r="F380" s="14">
        <v>84</v>
      </c>
      <c r="G380" s="14">
        <v>143</v>
      </c>
      <c r="H380" s="15">
        <v>39</v>
      </c>
      <c r="I380" s="15">
        <v>53</v>
      </c>
      <c r="J380" s="15">
        <v>86</v>
      </c>
      <c r="K380" s="15">
        <v>178</v>
      </c>
      <c r="L380" s="49">
        <v>13</v>
      </c>
      <c r="M380" s="6">
        <v>21</v>
      </c>
      <c r="N380" s="16">
        <f t="shared" si="122"/>
        <v>35</v>
      </c>
      <c r="O380" s="17">
        <f t="shared" si="123"/>
        <v>0.24475524475524477</v>
      </c>
      <c r="P380" s="10">
        <v>123</v>
      </c>
      <c r="Q380" s="10">
        <v>130</v>
      </c>
      <c r="R380" s="10">
        <v>106</v>
      </c>
      <c r="S380" s="10">
        <v>140</v>
      </c>
      <c r="T380" s="10">
        <v>236</v>
      </c>
      <c r="U380" s="10">
        <v>359</v>
      </c>
      <c r="V380" s="18">
        <f t="shared" si="106"/>
        <v>0.31707317073170732</v>
      </c>
      <c r="W380" s="18">
        <f t="shared" si="107"/>
        <v>0.40769230769230769</v>
      </c>
      <c r="X380" s="18">
        <f t="shared" si="108"/>
        <v>0.73584905660377353</v>
      </c>
      <c r="Y380" s="18">
        <f t="shared" si="109"/>
        <v>0.55508474576271183</v>
      </c>
      <c r="Z380" s="18">
        <f t="shared" si="110"/>
        <v>0.47353760445682452</v>
      </c>
      <c r="AA380" s="47">
        <f t="shared" si="111"/>
        <v>105</v>
      </c>
      <c r="AB380" s="6">
        <f t="shared" si="112"/>
        <v>28</v>
      </c>
      <c r="AC380" s="40">
        <v>178</v>
      </c>
      <c r="AD380" s="40">
        <f t="shared" si="113"/>
        <v>0</v>
      </c>
      <c r="AE380" s="41">
        <f t="shared" si="114"/>
        <v>1</v>
      </c>
      <c r="AF380" s="4">
        <v>10</v>
      </c>
      <c r="AG380" s="4">
        <v>11</v>
      </c>
      <c r="AH380" s="87">
        <f t="shared" si="115"/>
        <v>0.1</v>
      </c>
      <c r="AI380" s="43">
        <f t="shared" si="116"/>
        <v>0.18181818181818182</v>
      </c>
      <c r="AJ380" s="53">
        <f t="shared" si="117"/>
        <v>34.199999999999989</v>
      </c>
      <c r="AK380" s="53">
        <f t="shared" si="118"/>
        <v>1</v>
      </c>
      <c r="AL380" s="53">
        <f t="shared" si="119"/>
        <v>0</v>
      </c>
      <c r="AM380" s="88">
        <f t="shared" si="120"/>
        <v>80</v>
      </c>
      <c r="AN380" s="88">
        <f t="shared" si="121"/>
        <v>0</v>
      </c>
    </row>
    <row r="381" spans="1:40" ht="15" hidden="1" x14ac:dyDescent="0.25">
      <c r="A381" s="11" t="s">
        <v>354</v>
      </c>
      <c r="B381" s="13" t="s">
        <v>367</v>
      </c>
      <c r="C381" s="1" t="str">
        <f t="shared" si="105"/>
        <v>ESKİŞEHİR</v>
      </c>
      <c r="D381" s="14">
        <v>11</v>
      </c>
      <c r="E381" s="14">
        <v>48</v>
      </c>
      <c r="F381" s="14">
        <v>82</v>
      </c>
      <c r="G381" s="14">
        <v>141</v>
      </c>
      <c r="H381" s="15">
        <v>19</v>
      </c>
      <c r="I381" s="15">
        <v>23</v>
      </c>
      <c r="J381" s="15">
        <v>94</v>
      </c>
      <c r="K381" s="15">
        <v>136</v>
      </c>
      <c r="L381" s="49">
        <v>10</v>
      </c>
      <c r="M381" s="6">
        <v>16</v>
      </c>
      <c r="N381" s="16">
        <f t="shared" si="122"/>
        <v>-5</v>
      </c>
      <c r="O381" s="17">
        <f t="shared" si="123"/>
        <v>-3.5460992907801421E-2</v>
      </c>
      <c r="P381" s="10">
        <v>168</v>
      </c>
      <c r="Q381" s="10">
        <v>206</v>
      </c>
      <c r="R381" s="10">
        <v>171</v>
      </c>
      <c r="S381" s="10">
        <v>224</v>
      </c>
      <c r="T381" s="10">
        <v>377</v>
      </c>
      <c r="U381" s="10">
        <v>545</v>
      </c>
      <c r="V381" s="18">
        <f t="shared" si="106"/>
        <v>0.1130952380952381</v>
      </c>
      <c r="W381" s="18">
        <f t="shared" si="107"/>
        <v>0.11165048543689321</v>
      </c>
      <c r="X381" s="18">
        <f t="shared" si="108"/>
        <v>0.51461988304093564</v>
      </c>
      <c r="Y381" s="18">
        <f t="shared" si="109"/>
        <v>0.29442970822281167</v>
      </c>
      <c r="Z381" s="18">
        <f t="shared" si="110"/>
        <v>0.23853211009174313</v>
      </c>
      <c r="AA381" s="47">
        <f t="shared" si="111"/>
        <v>266</v>
      </c>
      <c r="AB381" s="6">
        <f t="shared" si="112"/>
        <v>83</v>
      </c>
      <c r="AC381" s="40">
        <v>136</v>
      </c>
      <c r="AD381" s="40">
        <f t="shared" si="113"/>
        <v>0</v>
      </c>
      <c r="AE381" s="41">
        <f t="shared" si="114"/>
        <v>1</v>
      </c>
      <c r="AF381" s="4">
        <v>10</v>
      </c>
      <c r="AG381" s="4">
        <v>8</v>
      </c>
      <c r="AH381" s="87">
        <f t="shared" si="115"/>
        <v>0</v>
      </c>
      <c r="AI381" s="43">
        <f t="shared" si="116"/>
        <v>0</v>
      </c>
      <c r="AJ381" s="53">
        <f t="shared" si="117"/>
        <v>152.89999999999998</v>
      </c>
      <c r="AK381" s="53">
        <f t="shared" si="118"/>
        <v>7</v>
      </c>
      <c r="AL381" s="53">
        <f t="shared" si="119"/>
        <v>1</v>
      </c>
      <c r="AM381" s="88">
        <f t="shared" si="120"/>
        <v>560</v>
      </c>
      <c r="AN381" s="88">
        <f t="shared" si="121"/>
        <v>1200</v>
      </c>
    </row>
    <row r="382" spans="1:40" ht="15" hidden="1" x14ac:dyDescent="0.25">
      <c r="A382" s="11" t="s">
        <v>354</v>
      </c>
      <c r="B382" s="13" t="s">
        <v>368</v>
      </c>
      <c r="C382" s="1" t="str">
        <f t="shared" si="105"/>
        <v>ESKİŞEHİR</v>
      </c>
      <c r="D382" s="14">
        <v>407</v>
      </c>
      <c r="E382" s="14">
        <v>1340</v>
      </c>
      <c r="F382" s="14">
        <v>2434</v>
      </c>
      <c r="G382" s="14">
        <v>4181</v>
      </c>
      <c r="H382" s="15">
        <v>519</v>
      </c>
      <c r="I382" s="15">
        <v>1322</v>
      </c>
      <c r="J382" s="15">
        <v>2711</v>
      </c>
      <c r="K382" s="15">
        <v>4552</v>
      </c>
      <c r="L382" s="49">
        <v>93</v>
      </c>
      <c r="M382" s="6">
        <v>688</v>
      </c>
      <c r="N382" s="16">
        <f t="shared" si="122"/>
        <v>371</v>
      </c>
      <c r="O382" s="17">
        <f t="shared" si="123"/>
        <v>8.8734752451566618E-2</v>
      </c>
      <c r="P382" s="10">
        <v>2746</v>
      </c>
      <c r="Q382" s="10">
        <v>3707</v>
      </c>
      <c r="R382" s="10">
        <v>2840</v>
      </c>
      <c r="S382" s="10">
        <v>3799</v>
      </c>
      <c r="T382" s="10">
        <v>6547</v>
      </c>
      <c r="U382" s="10">
        <v>9293</v>
      </c>
      <c r="V382" s="18">
        <f t="shared" si="106"/>
        <v>0.18900218499635835</v>
      </c>
      <c r="W382" s="18">
        <f t="shared" si="107"/>
        <v>0.35662260588076611</v>
      </c>
      <c r="X382" s="18">
        <f t="shared" si="108"/>
        <v>0.74507042253521127</v>
      </c>
      <c r="Y382" s="18">
        <f t="shared" si="109"/>
        <v>0.52512601191385366</v>
      </c>
      <c r="Z382" s="18">
        <f t="shared" si="110"/>
        <v>0.425804368879802</v>
      </c>
      <c r="AA382" s="47">
        <f t="shared" si="111"/>
        <v>3109</v>
      </c>
      <c r="AB382" s="6">
        <f t="shared" si="112"/>
        <v>724</v>
      </c>
      <c r="AC382" s="40">
        <v>3658</v>
      </c>
      <c r="AD382" s="40">
        <f t="shared" si="113"/>
        <v>894</v>
      </c>
      <c r="AE382" s="41">
        <f t="shared" si="114"/>
        <v>0.80360281195079086</v>
      </c>
      <c r="AF382" s="4">
        <v>128</v>
      </c>
      <c r="AG382" s="4">
        <v>192</v>
      </c>
      <c r="AH382" s="87">
        <f t="shared" si="115"/>
        <v>0.5</v>
      </c>
      <c r="AI382" s="43">
        <f t="shared" si="116"/>
        <v>0.66666666666666663</v>
      </c>
      <c r="AJ382" s="53">
        <f t="shared" si="117"/>
        <v>1144.8999999999996</v>
      </c>
      <c r="AK382" s="53">
        <f t="shared" si="118"/>
        <v>57</v>
      </c>
      <c r="AL382" s="53">
        <f t="shared" si="119"/>
        <v>11</v>
      </c>
      <c r="AM382" s="88">
        <f t="shared" si="120"/>
        <v>4560</v>
      </c>
      <c r="AN382" s="88">
        <f t="shared" si="121"/>
        <v>13200</v>
      </c>
    </row>
    <row r="383" spans="1:40" ht="15" hidden="1" x14ac:dyDescent="0.25">
      <c r="A383" s="11" t="s">
        <v>369</v>
      </c>
      <c r="B383" s="13" t="s">
        <v>370</v>
      </c>
      <c r="C383" s="1" t="str">
        <f t="shared" si="105"/>
        <v>GAZİANTEP</v>
      </c>
      <c r="D383" s="14">
        <v>54</v>
      </c>
      <c r="E383" s="14">
        <v>332</v>
      </c>
      <c r="F383" s="14">
        <v>295</v>
      </c>
      <c r="G383" s="14">
        <v>681</v>
      </c>
      <c r="H383" s="15">
        <v>46</v>
      </c>
      <c r="I383" s="15">
        <v>317</v>
      </c>
      <c r="J383" s="15">
        <v>355</v>
      </c>
      <c r="K383" s="15">
        <v>718</v>
      </c>
      <c r="L383" s="49">
        <v>82</v>
      </c>
      <c r="M383" s="6">
        <v>39</v>
      </c>
      <c r="N383" s="16">
        <f t="shared" si="122"/>
        <v>37</v>
      </c>
      <c r="O383" s="17">
        <f t="shared" si="123"/>
        <v>5.4331864904552128E-2</v>
      </c>
      <c r="P383" s="10">
        <v>489</v>
      </c>
      <c r="Q383" s="10">
        <v>662</v>
      </c>
      <c r="R383" s="10">
        <v>549</v>
      </c>
      <c r="S383" s="10">
        <v>724</v>
      </c>
      <c r="T383" s="10">
        <v>1211</v>
      </c>
      <c r="U383" s="10">
        <v>1700</v>
      </c>
      <c r="V383" s="18">
        <f t="shared" si="106"/>
        <v>9.4069529652351741E-2</v>
      </c>
      <c r="W383" s="18">
        <f t="shared" si="107"/>
        <v>0.47885196374622357</v>
      </c>
      <c r="X383" s="18">
        <f t="shared" si="108"/>
        <v>0.72495446265938068</v>
      </c>
      <c r="Y383" s="18">
        <f t="shared" si="109"/>
        <v>0.59042113955408748</v>
      </c>
      <c r="Z383" s="18">
        <f t="shared" si="110"/>
        <v>0.4476470588235294</v>
      </c>
      <c r="AA383" s="47">
        <f t="shared" si="111"/>
        <v>496</v>
      </c>
      <c r="AB383" s="6">
        <f t="shared" si="112"/>
        <v>151</v>
      </c>
      <c r="AC383" s="40">
        <v>718</v>
      </c>
      <c r="AD383" s="40">
        <f t="shared" si="113"/>
        <v>0</v>
      </c>
      <c r="AE383" s="41">
        <f t="shared" si="114"/>
        <v>1</v>
      </c>
      <c r="AF383" s="4">
        <v>46</v>
      </c>
      <c r="AG383" s="4">
        <v>39</v>
      </c>
      <c r="AH383" s="87">
        <f t="shared" si="115"/>
        <v>0</v>
      </c>
      <c r="AI383" s="43">
        <f t="shared" si="116"/>
        <v>0</v>
      </c>
      <c r="AJ383" s="53">
        <f t="shared" si="117"/>
        <v>132.69999999999993</v>
      </c>
      <c r="AK383" s="53">
        <f t="shared" si="118"/>
        <v>6</v>
      </c>
      <c r="AL383" s="53">
        <f t="shared" si="119"/>
        <v>1</v>
      </c>
      <c r="AM383" s="88">
        <f t="shared" si="120"/>
        <v>480</v>
      </c>
      <c r="AN383" s="88">
        <f t="shared" si="121"/>
        <v>1200</v>
      </c>
    </row>
    <row r="384" spans="1:40" ht="15" hidden="1" x14ac:dyDescent="0.25">
      <c r="A384" s="11" t="s">
        <v>369</v>
      </c>
      <c r="B384" s="13" t="s">
        <v>371</v>
      </c>
      <c r="C384" s="1" t="str">
        <f t="shared" si="105"/>
        <v>GAZİANTEP</v>
      </c>
      <c r="D384" s="14">
        <v>79</v>
      </c>
      <c r="E384" s="14">
        <v>502</v>
      </c>
      <c r="F384" s="14">
        <v>706</v>
      </c>
      <c r="G384" s="14">
        <v>1287</v>
      </c>
      <c r="H384" s="15">
        <v>72</v>
      </c>
      <c r="I384" s="15">
        <v>339</v>
      </c>
      <c r="J384" s="15">
        <v>713</v>
      </c>
      <c r="K384" s="15">
        <v>1124</v>
      </c>
      <c r="L384" s="49">
        <v>64</v>
      </c>
      <c r="M384" s="6">
        <v>155</v>
      </c>
      <c r="N384" s="16">
        <f t="shared" si="122"/>
        <v>-163</v>
      </c>
      <c r="O384" s="17">
        <f t="shared" si="123"/>
        <v>-0.12665112665112666</v>
      </c>
      <c r="P384" s="10">
        <v>961</v>
      </c>
      <c r="Q384" s="10">
        <v>1214</v>
      </c>
      <c r="R384" s="10">
        <v>928</v>
      </c>
      <c r="S384" s="10">
        <v>1238</v>
      </c>
      <c r="T384" s="10">
        <v>2142</v>
      </c>
      <c r="U384" s="10">
        <v>3103</v>
      </c>
      <c r="V384" s="18">
        <f t="shared" si="106"/>
        <v>7.4921956295525491E-2</v>
      </c>
      <c r="W384" s="18">
        <f t="shared" si="107"/>
        <v>0.27924217462932455</v>
      </c>
      <c r="X384" s="18">
        <f t="shared" si="108"/>
        <v>0.67025862068965514</v>
      </c>
      <c r="Y384" s="18">
        <f t="shared" si="109"/>
        <v>0.44864612511671337</v>
      </c>
      <c r="Z384" s="18">
        <f t="shared" si="110"/>
        <v>0.33290364163712538</v>
      </c>
      <c r="AA384" s="47">
        <f t="shared" si="111"/>
        <v>1181</v>
      </c>
      <c r="AB384" s="6">
        <f t="shared" si="112"/>
        <v>306</v>
      </c>
      <c r="AC384" s="40">
        <v>1107</v>
      </c>
      <c r="AD384" s="40">
        <f t="shared" si="113"/>
        <v>17</v>
      </c>
      <c r="AE384" s="41">
        <f t="shared" si="114"/>
        <v>0.98487544483985767</v>
      </c>
      <c r="AF384" s="4">
        <v>48</v>
      </c>
      <c r="AG384" s="4">
        <v>60</v>
      </c>
      <c r="AH384" s="87">
        <f t="shared" si="115"/>
        <v>0.25</v>
      </c>
      <c r="AI384" s="43">
        <f t="shared" si="116"/>
        <v>0.4</v>
      </c>
      <c r="AJ384" s="53">
        <f t="shared" si="117"/>
        <v>538.39999999999986</v>
      </c>
      <c r="AK384" s="53">
        <f t="shared" si="118"/>
        <v>26</v>
      </c>
      <c r="AL384" s="53">
        <f t="shared" si="119"/>
        <v>5</v>
      </c>
      <c r="AM384" s="88">
        <f t="shared" si="120"/>
        <v>2080</v>
      </c>
      <c r="AN384" s="88">
        <f t="shared" si="121"/>
        <v>6000</v>
      </c>
    </row>
    <row r="385" spans="1:40" ht="15" hidden="1" x14ac:dyDescent="0.25">
      <c r="A385" s="11" t="s">
        <v>369</v>
      </c>
      <c r="B385" s="13" t="s">
        <v>372</v>
      </c>
      <c r="C385" s="1" t="str">
        <f t="shared" si="105"/>
        <v>GAZİANTEP</v>
      </c>
      <c r="D385" s="14">
        <v>26</v>
      </c>
      <c r="E385" s="14">
        <v>91</v>
      </c>
      <c r="F385" s="14">
        <v>65</v>
      </c>
      <c r="G385" s="14">
        <v>182</v>
      </c>
      <c r="H385" s="15">
        <v>27</v>
      </c>
      <c r="I385" s="15">
        <v>77</v>
      </c>
      <c r="J385" s="15">
        <v>70</v>
      </c>
      <c r="K385" s="15">
        <v>174</v>
      </c>
      <c r="L385" s="49">
        <v>20</v>
      </c>
      <c r="M385" s="6">
        <v>7</v>
      </c>
      <c r="N385" s="16">
        <f t="shared" si="122"/>
        <v>-8</v>
      </c>
      <c r="O385" s="17">
        <f t="shared" si="123"/>
        <v>-4.3956043956043959E-2</v>
      </c>
      <c r="P385" s="10">
        <v>117</v>
      </c>
      <c r="Q385" s="10">
        <v>177</v>
      </c>
      <c r="R385" s="10">
        <v>149</v>
      </c>
      <c r="S385" s="10">
        <v>195</v>
      </c>
      <c r="T385" s="10">
        <v>326</v>
      </c>
      <c r="U385" s="10">
        <v>443</v>
      </c>
      <c r="V385" s="18">
        <f t="shared" si="106"/>
        <v>0.23076923076923078</v>
      </c>
      <c r="W385" s="18">
        <f t="shared" si="107"/>
        <v>0.43502824858757061</v>
      </c>
      <c r="X385" s="18">
        <f t="shared" si="108"/>
        <v>0.55704697986577179</v>
      </c>
      <c r="Y385" s="18">
        <f t="shared" si="109"/>
        <v>0.49079754601226994</v>
      </c>
      <c r="Z385" s="18">
        <f t="shared" si="110"/>
        <v>0.42212189616252821</v>
      </c>
      <c r="AA385" s="47">
        <f t="shared" si="111"/>
        <v>166</v>
      </c>
      <c r="AB385" s="6">
        <f t="shared" si="112"/>
        <v>66</v>
      </c>
      <c r="AC385" s="40">
        <v>174</v>
      </c>
      <c r="AD385" s="40">
        <f t="shared" si="113"/>
        <v>0</v>
      </c>
      <c r="AE385" s="41">
        <f t="shared" si="114"/>
        <v>1</v>
      </c>
      <c r="AF385" s="4">
        <v>9</v>
      </c>
      <c r="AG385" s="4">
        <v>11</v>
      </c>
      <c r="AH385" s="87">
        <f t="shared" si="115"/>
        <v>0.22222222222222221</v>
      </c>
      <c r="AI385" s="43">
        <f t="shared" si="116"/>
        <v>0.36363636363636365</v>
      </c>
      <c r="AJ385" s="53">
        <f t="shared" si="117"/>
        <v>68.199999999999989</v>
      </c>
      <c r="AK385" s="53">
        <f t="shared" si="118"/>
        <v>3</v>
      </c>
      <c r="AL385" s="53">
        <f t="shared" si="119"/>
        <v>0</v>
      </c>
      <c r="AM385" s="88">
        <f t="shared" si="120"/>
        <v>240</v>
      </c>
      <c r="AN385" s="88">
        <f t="shared" si="121"/>
        <v>0</v>
      </c>
    </row>
    <row r="386" spans="1:40" ht="15" hidden="1" x14ac:dyDescent="0.25">
      <c r="A386" s="11" t="s">
        <v>369</v>
      </c>
      <c r="B386" s="13" t="s">
        <v>373</v>
      </c>
      <c r="C386" s="1" t="str">
        <f t="shared" si="105"/>
        <v>GAZİANTEP</v>
      </c>
      <c r="D386" s="14">
        <v>118</v>
      </c>
      <c r="E386" s="14">
        <v>1220</v>
      </c>
      <c r="F386" s="14">
        <v>1372</v>
      </c>
      <c r="G386" s="14">
        <v>2710</v>
      </c>
      <c r="H386" s="15">
        <v>223</v>
      </c>
      <c r="I386" s="15">
        <v>1321</v>
      </c>
      <c r="J386" s="15">
        <v>1616</v>
      </c>
      <c r="K386" s="15">
        <v>3160</v>
      </c>
      <c r="L386" s="49">
        <v>278</v>
      </c>
      <c r="M386" s="6">
        <v>251</v>
      </c>
      <c r="N386" s="16">
        <f t="shared" si="122"/>
        <v>450</v>
      </c>
      <c r="O386" s="17">
        <f t="shared" si="123"/>
        <v>0.16605166051660517</v>
      </c>
      <c r="P386" s="10">
        <v>2283</v>
      </c>
      <c r="Q386" s="10">
        <v>2932</v>
      </c>
      <c r="R386" s="10">
        <v>2262</v>
      </c>
      <c r="S386" s="10">
        <v>2992</v>
      </c>
      <c r="T386" s="10">
        <v>5194</v>
      </c>
      <c r="U386" s="10">
        <v>7477</v>
      </c>
      <c r="V386" s="18">
        <f t="shared" si="106"/>
        <v>9.7678493210687695E-2</v>
      </c>
      <c r="W386" s="18">
        <f t="shared" si="107"/>
        <v>0.45054570259208732</v>
      </c>
      <c r="X386" s="18">
        <f t="shared" si="108"/>
        <v>0.72634836427939875</v>
      </c>
      <c r="Y386" s="18">
        <f t="shared" si="109"/>
        <v>0.57065845206006927</v>
      </c>
      <c r="Z386" s="18">
        <f t="shared" si="110"/>
        <v>0.42624047077704963</v>
      </c>
      <c r="AA386" s="47">
        <f t="shared" si="111"/>
        <v>2230</v>
      </c>
      <c r="AB386" s="6">
        <f t="shared" si="112"/>
        <v>619</v>
      </c>
      <c r="AC386" s="40">
        <v>3090</v>
      </c>
      <c r="AD386" s="40">
        <f t="shared" si="113"/>
        <v>70</v>
      </c>
      <c r="AE386" s="41">
        <f t="shared" si="114"/>
        <v>0.97784810126582278</v>
      </c>
      <c r="AF386" s="4">
        <v>109</v>
      </c>
      <c r="AG386" s="4">
        <v>160</v>
      </c>
      <c r="AH386" s="87">
        <f t="shared" si="115"/>
        <v>0.46788990825688076</v>
      </c>
      <c r="AI386" s="43">
        <f t="shared" si="116"/>
        <v>0.63749999999999996</v>
      </c>
      <c r="AJ386" s="53">
        <f t="shared" si="117"/>
        <v>671.79999999999973</v>
      </c>
      <c r="AK386" s="53">
        <f t="shared" si="118"/>
        <v>33</v>
      </c>
      <c r="AL386" s="53">
        <f t="shared" si="119"/>
        <v>6</v>
      </c>
      <c r="AM386" s="88">
        <f t="shared" si="120"/>
        <v>2640</v>
      </c>
      <c r="AN386" s="88">
        <f t="shared" si="121"/>
        <v>7200</v>
      </c>
    </row>
    <row r="387" spans="1:40" ht="15" hidden="1" x14ac:dyDescent="0.25">
      <c r="A387" s="11" t="s">
        <v>369</v>
      </c>
      <c r="B387" s="13" t="s">
        <v>374</v>
      </c>
      <c r="C387" s="1" t="str">
        <f t="shared" si="105"/>
        <v>GAZİANTEP</v>
      </c>
      <c r="D387" s="14">
        <v>48</v>
      </c>
      <c r="E387" s="14">
        <v>342</v>
      </c>
      <c r="F387" s="14">
        <v>340</v>
      </c>
      <c r="G387" s="14">
        <v>730</v>
      </c>
      <c r="H387" s="15">
        <v>38</v>
      </c>
      <c r="I387" s="15">
        <v>291</v>
      </c>
      <c r="J387" s="15">
        <v>357</v>
      </c>
      <c r="K387" s="15">
        <v>686</v>
      </c>
      <c r="L387" s="49">
        <v>95</v>
      </c>
      <c r="M387" s="6">
        <v>42</v>
      </c>
      <c r="N387" s="16">
        <f t="shared" si="122"/>
        <v>-44</v>
      </c>
      <c r="O387" s="17">
        <f t="shared" si="123"/>
        <v>-6.0273972602739728E-2</v>
      </c>
      <c r="P387" s="10">
        <v>639</v>
      </c>
      <c r="Q387" s="10">
        <v>805</v>
      </c>
      <c r="R387" s="10">
        <v>642</v>
      </c>
      <c r="S387" s="10">
        <v>841</v>
      </c>
      <c r="T387" s="10">
        <v>1447</v>
      </c>
      <c r="U387" s="10">
        <v>2086</v>
      </c>
      <c r="V387" s="18">
        <f t="shared" si="106"/>
        <v>5.9467918622848198E-2</v>
      </c>
      <c r="W387" s="18">
        <f t="shared" si="107"/>
        <v>0.36149068322981365</v>
      </c>
      <c r="X387" s="18">
        <f t="shared" si="108"/>
        <v>0.63862928348909653</v>
      </c>
      <c r="Y387" s="18">
        <f t="shared" si="109"/>
        <v>0.48445058742225294</v>
      </c>
      <c r="Z387" s="18">
        <f t="shared" si="110"/>
        <v>0.35426653883029724</v>
      </c>
      <c r="AA387" s="47">
        <f t="shared" si="111"/>
        <v>746</v>
      </c>
      <c r="AB387" s="6">
        <f t="shared" si="112"/>
        <v>232</v>
      </c>
      <c r="AC387" s="40">
        <v>686</v>
      </c>
      <c r="AD387" s="40">
        <f t="shared" si="113"/>
        <v>0</v>
      </c>
      <c r="AE387" s="41">
        <f t="shared" si="114"/>
        <v>1</v>
      </c>
      <c r="AF387" s="4">
        <v>59</v>
      </c>
      <c r="AG387" s="4">
        <v>35</v>
      </c>
      <c r="AH387" s="87">
        <f t="shared" si="115"/>
        <v>0</v>
      </c>
      <c r="AI387" s="43">
        <f t="shared" si="116"/>
        <v>0</v>
      </c>
      <c r="AJ387" s="53">
        <f t="shared" si="117"/>
        <v>311.89999999999998</v>
      </c>
      <c r="AK387" s="53">
        <f t="shared" si="118"/>
        <v>15</v>
      </c>
      <c r="AL387" s="53">
        <f t="shared" si="119"/>
        <v>3</v>
      </c>
      <c r="AM387" s="88">
        <f t="shared" si="120"/>
        <v>1200</v>
      </c>
      <c r="AN387" s="88">
        <f t="shared" si="121"/>
        <v>3600</v>
      </c>
    </row>
    <row r="388" spans="1:40" ht="15" hidden="1" x14ac:dyDescent="0.25">
      <c r="A388" s="11" t="s">
        <v>369</v>
      </c>
      <c r="B388" s="13" t="s">
        <v>375</v>
      </c>
      <c r="C388" s="1" t="str">
        <f t="shared" si="105"/>
        <v>GAZİANTEP</v>
      </c>
      <c r="D388" s="14">
        <v>24</v>
      </c>
      <c r="E388" s="14">
        <v>183</v>
      </c>
      <c r="F388" s="14">
        <v>215</v>
      </c>
      <c r="G388" s="14">
        <v>422</v>
      </c>
      <c r="H388" s="15">
        <v>41</v>
      </c>
      <c r="I388" s="15">
        <v>146</v>
      </c>
      <c r="J388" s="15">
        <v>287</v>
      </c>
      <c r="K388" s="15">
        <v>474</v>
      </c>
      <c r="L388" s="49">
        <v>32</v>
      </c>
      <c r="M388" s="6">
        <v>39</v>
      </c>
      <c r="N388" s="16">
        <f t="shared" si="122"/>
        <v>52</v>
      </c>
      <c r="O388" s="17">
        <f t="shared" si="123"/>
        <v>0.12322274881516587</v>
      </c>
      <c r="P388" s="10">
        <v>465</v>
      </c>
      <c r="Q388" s="10">
        <v>621</v>
      </c>
      <c r="R388" s="10">
        <v>480</v>
      </c>
      <c r="S388" s="10">
        <v>639</v>
      </c>
      <c r="T388" s="10">
        <v>1101</v>
      </c>
      <c r="U388" s="10">
        <v>1566</v>
      </c>
      <c r="V388" s="18">
        <f t="shared" si="106"/>
        <v>8.8172043010752682E-2</v>
      </c>
      <c r="W388" s="18">
        <f t="shared" si="107"/>
        <v>0.23510466988727857</v>
      </c>
      <c r="X388" s="18">
        <f t="shared" si="108"/>
        <v>0.58333333333333337</v>
      </c>
      <c r="Y388" s="18">
        <f t="shared" si="109"/>
        <v>0.38692098092643051</v>
      </c>
      <c r="Z388" s="18">
        <f t="shared" si="110"/>
        <v>0.29821200510855683</v>
      </c>
      <c r="AA388" s="47">
        <f t="shared" si="111"/>
        <v>675</v>
      </c>
      <c r="AB388" s="6">
        <f t="shared" si="112"/>
        <v>200</v>
      </c>
      <c r="AC388" s="40">
        <v>474</v>
      </c>
      <c r="AD388" s="40">
        <f t="shared" si="113"/>
        <v>0</v>
      </c>
      <c r="AE388" s="41">
        <f t="shared" si="114"/>
        <v>1</v>
      </c>
      <c r="AF388" s="4">
        <v>27</v>
      </c>
      <c r="AG388" s="4">
        <v>26</v>
      </c>
      <c r="AH388" s="87">
        <f t="shared" si="115"/>
        <v>0</v>
      </c>
      <c r="AI388" s="43">
        <f t="shared" si="116"/>
        <v>0</v>
      </c>
      <c r="AJ388" s="53">
        <f t="shared" si="117"/>
        <v>344.69999999999993</v>
      </c>
      <c r="AK388" s="53">
        <f t="shared" si="118"/>
        <v>17</v>
      </c>
      <c r="AL388" s="53">
        <f t="shared" si="119"/>
        <v>3</v>
      </c>
      <c r="AM388" s="88">
        <f t="shared" si="120"/>
        <v>1360</v>
      </c>
      <c r="AN388" s="88">
        <f t="shared" si="121"/>
        <v>3600</v>
      </c>
    </row>
    <row r="389" spans="1:40" ht="15" hidden="1" x14ac:dyDescent="0.25">
      <c r="A389" s="11" t="s">
        <v>369</v>
      </c>
      <c r="B389" s="13" t="s">
        <v>376</v>
      </c>
      <c r="C389" s="1" t="str">
        <f t="shared" si="105"/>
        <v>GAZİANTEP</v>
      </c>
      <c r="D389" s="14">
        <v>379</v>
      </c>
      <c r="E389" s="14">
        <v>3526</v>
      </c>
      <c r="F389" s="14">
        <v>6281</v>
      </c>
      <c r="G389" s="14">
        <v>10186</v>
      </c>
      <c r="H389" s="15">
        <v>599</v>
      </c>
      <c r="I389" s="15">
        <v>3577</v>
      </c>
      <c r="J389" s="15">
        <v>7263</v>
      </c>
      <c r="K389" s="15">
        <v>11439</v>
      </c>
      <c r="L389" s="49">
        <v>648</v>
      </c>
      <c r="M389" s="6">
        <v>1237</v>
      </c>
      <c r="N389" s="16">
        <f t="shared" si="122"/>
        <v>1253</v>
      </c>
      <c r="O389" s="17">
        <f t="shared" si="123"/>
        <v>0.1230119772236403</v>
      </c>
      <c r="P389" s="10">
        <v>14724</v>
      </c>
      <c r="Q389" s="10">
        <v>19386</v>
      </c>
      <c r="R389" s="10">
        <v>14694</v>
      </c>
      <c r="S389" s="10">
        <v>19527</v>
      </c>
      <c r="T389" s="10">
        <v>34080</v>
      </c>
      <c r="U389" s="10">
        <v>48804</v>
      </c>
      <c r="V389" s="18">
        <f t="shared" si="106"/>
        <v>4.0681879923933711E-2</v>
      </c>
      <c r="W389" s="18">
        <f t="shared" si="107"/>
        <v>0.18451459816362323</v>
      </c>
      <c r="X389" s="18">
        <f t="shared" si="108"/>
        <v>0.45419899278617121</v>
      </c>
      <c r="Y389" s="18">
        <f t="shared" si="109"/>
        <v>0.30079225352112676</v>
      </c>
      <c r="Z389" s="18">
        <f t="shared" si="110"/>
        <v>0.22231784279977052</v>
      </c>
      <c r="AA389" s="47">
        <f t="shared" si="111"/>
        <v>23829</v>
      </c>
      <c r="AB389" s="6">
        <f t="shared" si="112"/>
        <v>8020</v>
      </c>
      <c r="AC389" s="40">
        <v>10804</v>
      </c>
      <c r="AD389" s="40">
        <f t="shared" si="113"/>
        <v>635</v>
      </c>
      <c r="AE389" s="41">
        <f t="shared" si="114"/>
        <v>0.94448815455896495</v>
      </c>
      <c r="AF389" s="4">
        <v>402</v>
      </c>
      <c r="AG389" s="4">
        <v>566</v>
      </c>
      <c r="AH389" s="87">
        <f t="shared" si="115"/>
        <v>0.4079601990049751</v>
      </c>
      <c r="AI389" s="43">
        <f t="shared" si="116"/>
        <v>0.5795053003533569</v>
      </c>
      <c r="AJ389" s="53">
        <f t="shared" si="117"/>
        <v>13605</v>
      </c>
      <c r="AK389" s="53">
        <f t="shared" si="118"/>
        <v>680</v>
      </c>
      <c r="AL389" s="53">
        <f t="shared" si="119"/>
        <v>136</v>
      </c>
      <c r="AM389" s="88">
        <f t="shared" si="120"/>
        <v>54400</v>
      </c>
      <c r="AN389" s="88">
        <f t="shared" si="121"/>
        <v>163200</v>
      </c>
    </row>
    <row r="390" spans="1:40" ht="15" hidden="1" x14ac:dyDescent="0.25">
      <c r="A390" s="11" t="s">
        <v>369</v>
      </c>
      <c r="B390" s="13" t="s">
        <v>377</v>
      </c>
      <c r="C390" s="1" t="str">
        <f t="shared" ref="C390:C453" si="124">A390</f>
        <v>GAZİANTEP</v>
      </c>
      <c r="D390" s="14">
        <v>751</v>
      </c>
      <c r="E390" s="14">
        <v>4410</v>
      </c>
      <c r="F390" s="14">
        <v>6053</v>
      </c>
      <c r="G390" s="14">
        <v>11214</v>
      </c>
      <c r="H390" s="15">
        <v>978</v>
      </c>
      <c r="I390" s="15">
        <v>4273</v>
      </c>
      <c r="J390" s="15">
        <v>6837</v>
      </c>
      <c r="K390" s="15">
        <v>12088</v>
      </c>
      <c r="L390" s="49">
        <v>1053</v>
      </c>
      <c r="M390" s="6">
        <v>1087</v>
      </c>
      <c r="N390" s="16">
        <f t="shared" si="122"/>
        <v>874</v>
      </c>
      <c r="O390" s="17">
        <f t="shared" si="123"/>
        <v>7.7938291421437489E-2</v>
      </c>
      <c r="P390" s="10">
        <v>12942</v>
      </c>
      <c r="Q390" s="10">
        <v>16840</v>
      </c>
      <c r="R390" s="10">
        <v>12805</v>
      </c>
      <c r="S390" s="10">
        <v>17057</v>
      </c>
      <c r="T390" s="10">
        <v>29645</v>
      </c>
      <c r="U390" s="10">
        <v>42587</v>
      </c>
      <c r="V390" s="18">
        <f t="shared" ref="V390:V453" si="125">H390/P390</f>
        <v>7.5567918405192391E-2</v>
      </c>
      <c r="W390" s="18">
        <f t="shared" ref="W390:W453" si="126">I390/Q390</f>
        <v>0.25374109263657957</v>
      </c>
      <c r="X390" s="18">
        <f t="shared" ref="X390:X453" si="127">((J390+L390)-M390)/R390</f>
        <v>0.53127684498242878</v>
      </c>
      <c r="Y390" s="18">
        <f t="shared" ref="Y390:Y453" si="128">((I390+J390+L390)-M390)/T390</f>
        <v>0.37362118401079442</v>
      </c>
      <c r="Z390" s="18">
        <f t="shared" ref="Z390:Z453" si="129">((K390+L390)-M390)/U390</f>
        <v>0.28304412144551155</v>
      </c>
      <c r="AA390" s="47">
        <f t="shared" ref="AA390:AA453" si="130">T390-((I390+J390+L390)-M390)</f>
        <v>18569</v>
      </c>
      <c r="AB390" s="6">
        <f t="shared" ref="AB390:AB453" si="131">R390-((J390+L390)-M390)</f>
        <v>6002</v>
      </c>
      <c r="AC390" s="40">
        <v>10060</v>
      </c>
      <c r="AD390" s="40">
        <f t="shared" ref="AD390:AD453" si="132">K390-AC390</f>
        <v>2028</v>
      </c>
      <c r="AE390" s="41">
        <f t="shared" ref="AE390:AE453" si="133">AC390/K390</f>
        <v>0.83223031105228329</v>
      </c>
      <c r="AF390" s="4">
        <v>382</v>
      </c>
      <c r="AG390" s="4">
        <v>519</v>
      </c>
      <c r="AH390" s="87">
        <f t="shared" ref="AH390:AH453" si="134">IF((AG390-AF390)/AF390&gt;0,(AG390-AF390)/AF390,0)</f>
        <v>0.3586387434554974</v>
      </c>
      <c r="AI390" s="43">
        <f t="shared" ref="AI390:AI453" si="135">IF(((AG390-AF390)*2)/AG390&gt;0,((AG390-AF390)*2)/AG390,0)</f>
        <v>0.52793834296724473</v>
      </c>
      <c r="AJ390" s="53">
        <f t="shared" ref="AJ390:AJ453" si="136">IF((T390*0.7)-((I390+J390+L390)-M390)&gt;0,(T390*0.7)-((I390+J390+L390)-M390),0)</f>
        <v>9675.5</v>
      </c>
      <c r="AK390" s="53">
        <f t="shared" ref="AK390:AK453" si="137">IF(AJ390/20&gt;0,INT(AJ390/20),0)</f>
        <v>483</v>
      </c>
      <c r="AL390" s="53">
        <f t="shared" ref="AL390:AL453" si="138">IF(AK390/5&gt;0.49,INT(AK390/5),0)</f>
        <v>96</v>
      </c>
      <c r="AM390" s="88">
        <f t="shared" si="120"/>
        <v>38640</v>
      </c>
      <c r="AN390" s="88">
        <f t="shared" si="121"/>
        <v>115200</v>
      </c>
    </row>
    <row r="391" spans="1:40" ht="15" hidden="1" x14ac:dyDescent="0.25">
      <c r="A391" s="11" t="s">
        <v>369</v>
      </c>
      <c r="B391" s="13" t="s">
        <v>378</v>
      </c>
      <c r="C391" s="1" t="str">
        <f t="shared" si="124"/>
        <v>GAZİANTEP</v>
      </c>
      <c r="D391" s="14">
        <v>7</v>
      </c>
      <c r="E391" s="14">
        <v>184</v>
      </c>
      <c r="F391" s="14">
        <v>169</v>
      </c>
      <c r="G391" s="14">
        <v>360</v>
      </c>
      <c r="H391" s="15">
        <v>6</v>
      </c>
      <c r="I391" s="15">
        <v>179</v>
      </c>
      <c r="J391" s="15">
        <v>231</v>
      </c>
      <c r="K391" s="15">
        <v>416</v>
      </c>
      <c r="L391" s="49">
        <v>41</v>
      </c>
      <c r="M391" s="6">
        <v>22</v>
      </c>
      <c r="N391" s="16">
        <f t="shared" si="122"/>
        <v>56</v>
      </c>
      <c r="O391" s="17">
        <f t="shared" si="123"/>
        <v>0.15555555555555556</v>
      </c>
      <c r="P391" s="10">
        <v>427</v>
      </c>
      <c r="Q391" s="10">
        <v>529</v>
      </c>
      <c r="R391" s="10">
        <v>399</v>
      </c>
      <c r="S391" s="10">
        <v>537</v>
      </c>
      <c r="T391" s="10">
        <v>928</v>
      </c>
      <c r="U391" s="10">
        <v>1355</v>
      </c>
      <c r="V391" s="18">
        <f t="shared" si="125"/>
        <v>1.405152224824356E-2</v>
      </c>
      <c r="W391" s="18">
        <f t="shared" si="126"/>
        <v>0.33837429111531192</v>
      </c>
      <c r="X391" s="18">
        <f t="shared" si="127"/>
        <v>0.62656641604010022</v>
      </c>
      <c r="Y391" s="18">
        <f t="shared" si="128"/>
        <v>0.46228448275862066</v>
      </c>
      <c r="Z391" s="18">
        <f t="shared" si="129"/>
        <v>0.3210332103321033</v>
      </c>
      <c r="AA391" s="47">
        <f t="shared" si="130"/>
        <v>499</v>
      </c>
      <c r="AB391" s="6">
        <f t="shared" si="131"/>
        <v>149</v>
      </c>
      <c r="AC391" s="40">
        <v>416</v>
      </c>
      <c r="AD391" s="40">
        <f t="shared" si="132"/>
        <v>0</v>
      </c>
      <c r="AE391" s="41">
        <f t="shared" si="133"/>
        <v>1</v>
      </c>
      <c r="AF391" s="4">
        <v>24</v>
      </c>
      <c r="AG391" s="4">
        <v>23</v>
      </c>
      <c r="AH391" s="87">
        <f t="shared" si="134"/>
        <v>0</v>
      </c>
      <c r="AI391" s="43">
        <f t="shared" si="135"/>
        <v>0</v>
      </c>
      <c r="AJ391" s="53">
        <f t="shared" si="136"/>
        <v>220.59999999999991</v>
      </c>
      <c r="AK391" s="53">
        <f t="shared" si="137"/>
        <v>11</v>
      </c>
      <c r="AL391" s="53">
        <f t="shared" si="138"/>
        <v>2</v>
      </c>
      <c r="AM391" s="88">
        <f t="shared" ref="AM391:AM454" si="139">IF(AK391&gt;0.49,(AK391*$AM$1)/1000,0)</f>
        <v>880</v>
      </c>
      <c r="AN391" s="88">
        <f t="shared" ref="AN391:AN454" si="140">IF(AL391&gt;0.49,(AL391*$AN$1)/1000,0)</f>
        <v>2400</v>
      </c>
    </row>
    <row r="392" spans="1:40" ht="15" hidden="1" x14ac:dyDescent="0.25">
      <c r="A392" s="11" t="s">
        <v>379</v>
      </c>
      <c r="B392" s="13" t="s">
        <v>380</v>
      </c>
      <c r="C392" s="1" t="str">
        <f t="shared" si="124"/>
        <v>GİRESUN</v>
      </c>
      <c r="D392" s="14">
        <v>8</v>
      </c>
      <c r="E392" s="14">
        <v>41</v>
      </c>
      <c r="F392" s="14">
        <v>29</v>
      </c>
      <c r="G392" s="14">
        <v>78</v>
      </c>
      <c r="H392" s="15">
        <v>38</v>
      </c>
      <c r="I392" s="15">
        <v>40</v>
      </c>
      <c r="J392" s="15">
        <v>35</v>
      </c>
      <c r="K392" s="15">
        <v>113</v>
      </c>
      <c r="L392" s="49">
        <v>4</v>
      </c>
      <c r="M392" s="6">
        <v>33</v>
      </c>
      <c r="N392" s="16">
        <f t="shared" si="122"/>
        <v>35</v>
      </c>
      <c r="O392" s="17">
        <f t="shared" si="123"/>
        <v>0.44871794871794873</v>
      </c>
      <c r="P392" s="10">
        <v>77</v>
      </c>
      <c r="Q392" s="10">
        <v>106</v>
      </c>
      <c r="R392" s="10">
        <v>64</v>
      </c>
      <c r="S392" s="10">
        <v>96</v>
      </c>
      <c r="T392" s="10">
        <v>170</v>
      </c>
      <c r="U392" s="10">
        <v>247</v>
      </c>
      <c r="V392" s="18">
        <f t="shared" si="125"/>
        <v>0.4935064935064935</v>
      </c>
      <c r="W392" s="18">
        <f t="shared" si="126"/>
        <v>0.37735849056603776</v>
      </c>
      <c r="X392" s="18">
        <f t="shared" si="127"/>
        <v>9.375E-2</v>
      </c>
      <c r="Y392" s="18">
        <f t="shared" si="128"/>
        <v>0.27058823529411763</v>
      </c>
      <c r="Z392" s="18">
        <f t="shared" si="129"/>
        <v>0.34008097165991902</v>
      </c>
      <c r="AA392" s="47">
        <f t="shared" si="130"/>
        <v>124</v>
      </c>
      <c r="AB392" s="6">
        <f t="shared" si="131"/>
        <v>58</v>
      </c>
      <c r="AC392" s="40">
        <v>113</v>
      </c>
      <c r="AD392" s="40">
        <f t="shared" si="132"/>
        <v>0</v>
      </c>
      <c r="AE392" s="41">
        <f t="shared" si="133"/>
        <v>1</v>
      </c>
      <c r="AF392" s="4">
        <v>7</v>
      </c>
      <c r="AG392" s="4">
        <v>5</v>
      </c>
      <c r="AH392" s="87">
        <f t="shared" si="134"/>
        <v>0</v>
      </c>
      <c r="AI392" s="43">
        <f t="shared" si="135"/>
        <v>0</v>
      </c>
      <c r="AJ392" s="53">
        <f t="shared" si="136"/>
        <v>72.999999999999986</v>
      </c>
      <c r="AK392" s="53">
        <f t="shared" si="137"/>
        <v>3</v>
      </c>
      <c r="AL392" s="53">
        <f t="shared" si="138"/>
        <v>0</v>
      </c>
      <c r="AM392" s="88">
        <f t="shared" si="139"/>
        <v>240</v>
      </c>
      <c r="AN392" s="88">
        <f t="shared" si="140"/>
        <v>0</v>
      </c>
    </row>
    <row r="393" spans="1:40" ht="15" hidden="1" x14ac:dyDescent="0.25">
      <c r="A393" s="11" t="s">
        <v>379</v>
      </c>
      <c r="B393" s="13" t="s">
        <v>381</v>
      </c>
      <c r="C393" s="1" t="str">
        <f t="shared" si="124"/>
        <v>GİRESUN</v>
      </c>
      <c r="D393" s="14">
        <v>78</v>
      </c>
      <c r="E393" s="14">
        <v>374</v>
      </c>
      <c r="F393" s="14">
        <v>451</v>
      </c>
      <c r="G393" s="14">
        <v>903</v>
      </c>
      <c r="H393" s="15">
        <v>131</v>
      </c>
      <c r="I393" s="15">
        <v>387</v>
      </c>
      <c r="J393" s="15">
        <v>491</v>
      </c>
      <c r="K393" s="15">
        <v>1009</v>
      </c>
      <c r="L393" s="49">
        <v>47</v>
      </c>
      <c r="M393" s="6">
        <v>8</v>
      </c>
      <c r="N393" s="16">
        <f t="shared" si="122"/>
        <v>106</v>
      </c>
      <c r="O393" s="17">
        <f t="shared" si="123"/>
        <v>0.11738648947951273</v>
      </c>
      <c r="P393" s="10">
        <v>555</v>
      </c>
      <c r="Q393" s="10">
        <v>840</v>
      </c>
      <c r="R393" s="10">
        <v>587</v>
      </c>
      <c r="S393" s="10">
        <v>782</v>
      </c>
      <c r="T393" s="10">
        <v>1427</v>
      </c>
      <c r="U393" s="10">
        <v>1982</v>
      </c>
      <c r="V393" s="18">
        <f t="shared" si="125"/>
        <v>0.23603603603603604</v>
      </c>
      <c r="W393" s="18">
        <f t="shared" si="126"/>
        <v>0.46071428571428569</v>
      </c>
      <c r="X393" s="18">
        <f t="shared" si="127"/>
        <v>0.90289608177172065</v>
      </c>
      <c r="Y393" s="18">
        <f t="shared" si="128"/>
        <v>0.64260686755430974</v>
      </c>
      <c r="Z393" s="18">
        <f t="shared" si="129"/>
        <v>0.52875882946518671</v>
      </c>
      <c r="AA393" s="47">
        <f t="shared" si="130"/>
        <v>510</v>
      </c>
      <c r="AB393" s="6">
        <f t="shared" si="131"/>
        <v>57</v>
      </c>
      <c r="AC393" s="40">
        <v>947</v>
      </c>
      <c r="AD393" s="40">
        <f t="shared" si="132"/>
        <v>62</v>
      </c>
      <c r="AE393" s="41">
        <f t="shared" si="133"/>
        <v>0.93855302279484643</v>
      </c>
      <c r="AF393" s="4">
        <v>39</v>
      </c>
      <c r="AG393" s="4">
        <v>48</v>
      </c>
      <c r="AH393" s="87">
        <f t="shared" si="134"/>
        <v>0.23076923076923078</v>
      </c>
      <c r="AI393" s="43">
        <f t="shared" si="135"/>
        <v>0.375</v>
      </c>
      <c r="AJ393" s="53">
        <f t="shared" si="136"/>
        <v>81.899999999999977</v>
      </c>
      <c r="AK393" s="53">
        <f t="shared" si="137"/>
        <v>4</v>
      </c>
      <c r="AL393" s="53">
        <f t="shared" si="138"/>
        <v>0</v>
      </c>
      <c r="AM393" s="88">
        <f t="shared" si="139"/>
        <v>320</v>
      </c>
      <c r="AN393" s="88">
        <f t="shared" si="140"/>
        <v>0</v>
      </c>
    </row>
    <row r="394" spans="1:40" ht="15" hidden="1" x14ac:dyDescent="0.25">
      <c r="A394" s="11" t="s">
        <v>379</v>
      </c>
      <c r="B394" s="13" t="s">
        <v>382</v>
      </c>
      <c r="C394" s="1" t="str">
        <f t="shared" si="124"/>
        <v>GİRESUN</v>
      </c>
      <c r="D394" s="14">
        <v>1</v>
      </c>
      <c r="E394" s="14">
        <v>2</v>
      </c>
      <c r="F394" s="14">
        <v>6</v>
      </c>
      <c r="G394" s="14">
        <v>9</v>
      </c>
      <c r="H394" s="15">
        <v>7</v>
      </c>
      <c r="I394" s="15">
        <v>23</v>
      </c>
      <c r="J394" s="15">
        <v>12</v>
      </c>
      <c r="K394" s="15">
        <v>42</v>
      </c>
      <c r="L394" s="49">
        <v>8</v>
      </c>
      <c r="M394" s="6">
        <v>91</v>
      </c>
      <c r="N394" s="16">
        <f t="shared" si="122"/>
        <v>33</v>
      </c>
      <c r="O394" s="17">
        <f t="shared" si="123"/>
        <v>3.6666666666666665</v>
      </c>
      <c r="P394" s="10">
        <v>25</v>
      </c>
      <c r="Q394" s="10">
        <v>35</v>
      </c>
      <c r="R394" s="10">
        <v>34</v>
      </c>
      <c r="S394" s="10">
        <v>44</v>
      </c>
      <c r="T394" s="10">
        <v>69</v>
      </c>
      <c r="U394" s="10">
        <v>94</v>
      </c>
      <c r="V394" s="18">
        <f t="shared" si="125"/>
        <v>0.28000000000000003</v>
      </c>
      <c r="W394" s="18">
        <f t="shared" si="126"/>
        <v>0.65714285714285714</v>
      </c>
      <c r="X394" s="18">
        <f t="shared" si="127"/>
        <v>-2.0882352941176472</v>
      </c>
      <c r="Y394" s="18">
        <f t="shared" si="128"/>
        <v>-0.69565217391304346</v>
      </c>
      <c r="Z394" s="18">
        <f t="shared" si="129"/>
        <v>-0.43617021276595747</v>
      </c>
      <c r="AA394" s="47">
        <f t="shared" si="130"/>
        <v>117</v>
      </c>
      <c r="AB394" s="6">
        <f t="shared" si="131"/>
        <v>105</v>
      </c>
      <c r="AC394" s="40">
        <v>42</v>
      </c>
      <c r="AD394" s="40">
        <f t="shared" si="132"/>
        <v>0</v>
      </c>
      <c r="AE394" s="41">
        <f t="shared" si="133"/>
        <v>1</v>
      </c>
      <c r="AF394" s="4">
        <v>1</v>
      </c>
      <c r="AG394" s="4">
        <v>2</v>
      </c>
      <c r="AH394" s="87">
        <f t="shared" si="134"/>
        <v>1</v>
      </c>
      <c r="AI394" s="43">
        <f t="shared" si="135"/>
        <v>1</v>
      </c>
      <c r="AJ394" s="53">
        <f t="shared" si="136"/>
        <v>96.3</v>
      </c>
      <c r="AK394" s="53">
        <f t="shared" si="137"/>
        <v>4</v>
      </c>
      <c r="AL394" s="53">
        <f t="shared" si="138"/>
        <v>0</v>
      </c>
      <c r="AM394" s="88">
        <f t="shared" si="139"/>
        <v>320</v>
      </c>
      <c r="AN394" s="88">
        <f t="shared" si="140"/>
        <v>0</v>
      </c>
    </row>
    <row r="395" spans="1:40" ht="15" hidden="1" x14ac:dyDescent="0.25">
      <c r="A395" s="11" t="s">
        <v>379</v>
      </c>
      <c r="B395" s="13" t="s">
        <v>383</v>
      </c>
      <c r="C395" s="1" t="str">
        <f t="shared" si="124"/>
        <v>GİRESUN</v>
      </c>
      <c r="D395" s="14">
        <v>4</v>
      </c>
      <c r="E395" s="14">
        <v>40</v>
      </c>
      <c r="F395" s="14">
        <v>34</v>
      </c>
      <c r="G395" s="14">
        <v>78</v>
      </c>
      <c r="H395" s="15">
        <v>20</v>
      </c>
      <c r="I395" s="15">
        <v>41</v>
      </c>
      <c r="J395" s="15">
        <v>31</v>
      </c>
      <c r="K395" s="15">
        <v>92</v>
      </c>
      <c r="L395" s="49">
        <v>12</v>
      </c>
      <c r="M395" s="6">
        <v>3</v>
      </c>
      <c r="N395" s="16">
        <f t="shared" si="122"/>
        <v>14</v>
      </c>
      <c r="O395" s="17">
        <f t="shared" si="123"/>
        <v>0.17948717948717949</v>
      </c>
      <c r="P395" s="10">
        <v>58</v>
      </c>
      <c r="Q395" s="10">
        <v>65</v>
      </c>
      <c r="R395" s="10">
        <v>53</v>
      </c>
      <c r="S395" s="10">
        <v>71</v>
      </c>
      <c r="T395" s="10">
        <v>118</v>
      </c>
      <c r="U395" s="10">
        <v>176</v>
      </c>
      <c r="V395" s="18">
        <f t="shared" si="125"/>
        <v>0.34482758620689657</v>
      </c>
      <c r="W395" s="18">
        <f t="shared" si="126"/>
        <v>0.63076923076923075</v>
      </c>
      <c r="X395" s="18">
        <f t="shared" si="127"/>
        <v>0.75471698113207553</v>
      </c>
      <c r="Y395" s="18">
        <f t="shared" si="128"/>
        <v>0.68644067796610164</v>
      </c>
      <c r="Z395" s="18">
        <f t="shared" si="129"/>
        <v>0.57386363636363635</v>
      </c>
      <c r="AA395" s="47">
        <f t="shared" si="130"/>
        <v>37</v>
      </c>
      <c r="AB395" s="6">
        <f t="shared" si="131"/>
        <v>13</v>
      </c>
      <c r="AC395" s="40">
        <v>92</v>
      </c>
      <c r="AD395" s="40">
        <f t="shared" si="132"/>
        <v>0</v>
      </c>
      <c r="AE395" s="41">
        <f t="shared" si="133"/>
        <v>1</v>
      </c>
      <c r="AF395" s="4">
        <v>6</v>
      </c>
      <c r="AG395" s="4">
        <v>6</v>
      </c>
      <c r="AH395" s="87">
        <f t="shared" si="134"/>
        <v>0</v>
      </c>
      <c r="AI395" s="43">
        <f t="shared" si="135"/>
        <v>0</v>
      </c>
      <c r="AJ395" s="53">
        <f t="shared" si="136"/>
        <v>1.5999999999999943</v>
      </c>
      <c r="AK395" s="53">
        <f t="shared" si="137"/>
        <v>0</v>
      </c>
      <c r="AL395" s="53">
        <f t="shared" si="138"/>
        <v>0</v>
      </c>
      <c r="AM395" s="88">
        <f t="shared" si="139"/>
        <v>0</v>
      </c>
      <c r="AN395" s="88">
        <f t="shared" si="140"/>
        <v>0</v>
      </c>
    </row>
    <row r="396" spans="1:40" ht="15" hidden="1" x14ac:dyDescent="0.25">
      <c r="A396" s="11" t="s">
        <v>379</v>
      </c>
      <c r="B396" s="13" t="s">
        <v>384</v>
      </c>
      <c r="C396" s="1" t="str">
        <f t="shared" si="124"/>
        <v>GİRESUN</v>
      </c>
      <c r="D396" s="14">
        <v>18</v>
      </c>
      <c r="E396" s="14">
        <v>78</v>
      </c>
      <c r="F396" s="14">
        <v>82</v>
      </c>
      <c r="G396" s="14">
        <v>178</v>
      </c>
      <c r="H396" s="15">
        <v>40</v>
      </c>
      <c r="I396" s="15">
        <v>98</v>
      </c>
      <c r="J396" s="15">
        <v>102</v>
      </c>
      <c r="K396" s="15">
        <v>240</v>
      </c>
      <c r="L396" s="49">
        <v>16</v>
      </c>
      <c r="M396" s="6">
        <v>18</v>
      </c>
      <c r="N396" s="16">
        <f t="shared" si="122"/>
        <v>62</v>
      </c>
      <c r="O396" s="17">
        <f t="shared" si="123"/>
        <v>0.34831460674157305</v>
      </c>
      <c r="P396" s="10">
        <v>147</v>
      </c>
      <c r="Q396" s="10">
        <v>201</v>
      </c>
      <c r="R396" s="10">
        <v>170</v>
      </c>
      <c r="S396" s="10">
        <v>212</v>
      </c>
      <c r="T396" s="10">
        <v>371</v>
      </c>
      <c r="U396" s="10">
        <v>518</v>
      </c>
      <c r="V396" s="18">
        <f t="shared" si="125"/>
        <v>0.27210884353741499</v>
      </c>
      <c r="W396" s="18">
        <f t="shared" si="126"/>
        <v>0.48756218905472637</v>
      </c>
      <c r="X396" s="18">
        <f t="shared" si="127"/>
        <v>0.58823529411764708</v>
      </c>
      <c r="Y396" s="18">
        <f t="shared" si="128"/>
        <v>0.53369272237196763</v>
      </c>
      <c r="Z396" s="18">
        <f t="shared" si="129"/>
        <v>0.45945945945945948</v>
      </c>
      <c r="AA396" s="47">
        <f t="shared" si="130"/>
        <v>173</v>
      </c>
      <c r="AB396" s="6">
        <f t="shared" si="131"/>
        <v>70</v>
      </c>
      <c r="AC396" s="40">
        <v>240</v>
      </c>
      <c r="AD396" s="40">
        <f t="shared" si="132"/>
        <v>0</v>
      </c>
      <c r="AE396" s="41">
        <f t="shared" si="133"/>
        <v>1</v>
      </c>
      <c r="AF396" s="4">
        <v>11</v>
      </c>
      <c r="AG396" s="4">
        <v>11</v>
      </c>
      <c r="AH396" s="87">
        <f t="shared" si="134"/>
        <v>0</v>
      </c>
      <c r="AI396" s="43">
        <f t="shared" si="135"/>
        <v>0</v>
      </c>
      <c r="AJ396" s="53">
        <f t="shared" si="136"/>
        <v>61.699999999999989</v>
      </c>
      <c r="AK396" s="53">
        <f t="shared" si="137"/>
        <v>3</v>
      </c>
      <c r="AL396" s="53">
        <f t="shared" si="138"/>
        <v>0</v>
      </c>
      <c r="AM396" s="88">
        <f t="shared" si="139"/>
        <v>240</v>
      </c>
      <c r="AN396" s="88">
        <f t="shared" si="140"/>
        <v>0</v>
      </c>
    </row>
    <row r="397" spans="1:40" ht="15" hidden="1" x14ac:dyDescent="0.25">
      <c r="A397" s="11" t="s">
        <v>379</v>
      </c>
      <c r="B397" s="13" t="s">
        <v>385</v>
      </c>
      <c r="C397" s="1" t="str">
        <f t="shared" si="124"/>
        <v>GİRESUN</v>
      </c>
      <c r="D397" s="14">
        <v>10</v>
      </c>
      <c r="E397" s="14">
        <v>38</v>
      </c>
      <c r="F397" s="14">
        <v>56</v>
      </c>
      <c r="G397" s="14">
        <v>104</v>
      </c>
      <c r="H397" s="15">
        <v>24</v>
      </c>
      <c r="I397" s="15">
        <v>50</v>
      </c>
      <c r="J397" s="15">
        <v>47</v>
      </c>
      <c r="K397" s="15">
        <v>121</v>
      </c>
      <c r="L397" s="49">
        <v>8</v>
      </c>
      <c r="M397" s="6">
        <v>5</v>
      </c>
      <c r="N397" s="16">
        <f t="shared" si="122"/>
        <v>17</v>
      </c>
      <c r="O397" s="17">
        <f t="shared" si="123"/>
        <v>0.16346153846153846</v>
      </c>
      <c r="P397" s="10">
        <v>84</v>
      </c>
      <c r="Q397" s="10">
        <v>95</v>
      </c>
      <c r="R397" s="10">
        <v>78</v>
      </c>
      <c r="S397" s="10">
        <v>102</v>
      </c>
      <c r="T397" s="10">
        <v>173</v>
      </c>
      <c r="U397" s="10">
        <v>257</v>
      </c>
      <c r="V397" s="18">
        <f t="shared" si="125"/>
        <v>0.2857142857142857</v>
      </c>
      <c r="W397" s="18">
        <f t="shared" si="126"/>
        <v>0.52631578947368418</v>
      </c>
      <c r="X397" s="18">
        <f t="shared" si="127"/>
        <v>0.64102564102564108</v>
      </c>
      <c r="Y397" s="18">
        <f t="shared" si="128"/>
        <v>0.5780346820809249</v>
      </c>
      <c r="Z397" s="18">
        <f t="shared" si="129"/>
        <v>0.48249027237354086</v>
      </c>
      <c r="AA397" s="47">
        <f t="shared" si="130"/>
        <v>73</v>
      </c>
      <c r="AB397" s="6">
        <f t="shared" si="131"/>
        <v>28</v>
      </c>
      <c r="AC397" s="40">
        <v>121</v>
      </c>
      <c r="AD397" s="40">
        <f t="shared" si="132"/>
        <v>0</v>
      </c>
      <c r="AE397" s="41">
        <f t="shared" si="133"/>
        <v>1</v>
      </c>
      <c r="AF397" s="4">
        <v>4</v>
      </c>
      <c r="AG397" s="4">
        <v>5</v>
      </c>
      <c r="AH397" s="87">
        <f t="shared" si="134"/>
        <v>0.25</v>
      </c>
      <c r="AI397" s="43">
        <f t="shared" si="135"/>
        <v>0.4</v>
      </c>
      <c r="AJ397" s="53">
        <f t="shared" si="136"/>
        <v>21.099999999999994</v>
      </c>
      <c r="AK397" s="53">
        <f t="shared" si="137"/>
        <v>1</v>
      </c>
      <c r="AL397" s="53">
        <f t="shared" si="138"/>
        <v>0</v>
      </c>
      <c r="AM397" s="88">
        <f t="shared" si="139"/>
        <v>80</v>
      </c>
      <c r="AN397" s="88">
        <f t="shared" si="140"/>
        <v>0</v>
      </c>
    </row>
    <row r="398" spans="1:40" ht="15" hidden="1" x14ac:dyDescent="0.25">
      <c r="A398" s="11" t="s">
        <v>379</v>
      </c>
      <c r="B398" s="13" t="s">
        <v>386</v>
      </c>
      <c r="C398" s="1" t="str">
        <f t="shared" si="124"/>
        <v>GİRESUN</v>
      </c>
      <c r="D398" s="14">
        <v>22</v>
      </c>
      <c r="E398" s="14">
        <v>102</v>
      </c>
      <c r="F398" s="14">
        <v>159</v>
      </c>
      <c r="G398" s="14">
        <v>283</v>
      </c>
      <c r="H398" s="15">
        <v>33</v>
      </c>
      <c r="I398" s="15">
        <v>119</v>
      </c>
      <c r="J398" s="15">
        <v>207</v>
      </c>
      <c r="K398" s="15">
        <v>359</v>
      </c>
      <c r="L398" s="49">
        <v>21</v>
      </c>
      <c r="M398" s="6">
        <v>37</v>
      </c>
      <c r="N398" s="16">
        <f t="shared" si="122"/>
        <v>76</v>
      </c>
      <c r="O398" s="17">
        <f t="shared" si="123"/>
        <v>0.26855123674911663</v>
      </c>
      <c r="P398" s="10">
        <v>317</v>
      </c>
      <c r="Q398" s="10">
        <v>419</v>
      </c>
      <c r="R398" s="10">
        <v>326</v>
      </c>
      <c r="S398" s="10">
        <v>433</v>
      </c>
      <c r="T398" s="10">
        <v>745</v>
      </c>
      <c r="U398" s="10">
        <v>1062</v>
      </c>
      <c r="V398" s="18">
        <f t="shared" si="125"/>
        <v>0.10410094637223975</v>
      </c>
      <c r="W398" s="18">
        <f t="shared" si="126"/>
        <v>0.28400954653937949</v>
      </c>
      <c r="X398" s="18">
        <f t="shared" si="127"/>
        <v>0.58588957055214719</v>
      </c>
      <c r="Y398" s="18">
        <f t="shared" si="128"/>
        <v>0.41610738255033558</v>
      </c>
      <c r="Z398" s="18">
        <f t="shared" si="129"/>
        <v>0.32297551789077211</v>
      </c>
      <c r="AA398" s="47">
        <f t="shared" si="130"/>
        <v>435</v>
      </c>
      <c r="AB398" s="6">
        <f t="shared" si="131"/>
        <v>135</v>
      </c>
      <c r="AC398" s="40">
        <v>359</v>
      </c>
      <c r="AD398" s="40">
        <f t="shared" si="132"/>
        <v>0</v>
      </c>
      <c r="AE398" s="41">
        <f t="shared" si="133"/>
        <v>1</v>
      </c>
      <c r="AF398" s="4">
        <v>14</v>
      </c>
      <c r="AG398" s="4">
        <v>15</v>
      </c>
      <c r="AH398" s="87">
        <f t="shared" si="134"/>
        <v>7.1428571428571425E-2</v>
      </c>
      <c r="AI398" s="43">
        <f t="shared" si="135"/>
        <v>0.13333333333333333</v>
      </c>
      <c r="AJ398" s="53">
        <f t="shared" si="136"/>
        <v>211.5</v>
      </c>
      <c r="AK398" s="53">
        <f t="shared" si="137"/>
        <v>10</v>
      </c>
      <c r="AL398" s="53">
        <f t="shared" si="138"/>
        <v>2</v>
      </c>
      <c r="AM398" s="88">
        <f t="shared" si="139"/>
        <v>800</v>
      </c>
      <c r="AN398" s="88">
        <f t="shared" si="140"/>
        <v>2400</v>
      </c>
    </row>
    <row r="399" spans="1:40" ht="15" hidden="1" x14ac:dyDescent="0.25">
      <c r="A399" s="11" t="s">
        <v>379</v>
      </c>
      <c r="B399" s="13" t="s">
        <v>387</v>
      </c>
      <c r="C399" s="1" t="str">
        <f t="shared" si="124"/>
        <v>GİRESUN</v>
      </c>
      <c r="D399" s="14">
        <v>30</v>
      </c>
      <c r="E399" s="14">
        <v>64</v>
      </c>
      <c r="F399" s="14">
        <v>55</v>
      </c>
      <c r="G399" s="14">
        <v>149</v>
      </c>
      <c r="H399" s="15">
        <v>50</v>
      </c>
      <c r="I399" s="15">
        <v>115</v>
      </c>
      <c r="J399" s="15">
        <v>60</v>
      </c>
      <c r="K399" s="15">
        <v>225</v>
      </c>
      <c r="L399" s="49">
        <v>7</v>
      </c>
      <c r="M399" s="6">
        <v>12</v>
      </c>
      <c r="N399" s="16">
        <f t="shared" si="122"/>
        <v>76</v>
      </c>
      <c r="O399" s="17">
        <f t="shared" si="123"/>
        <v>0.51006711409395977</v>
      </c>
      <c r="P399" s="10">
        <v>82</v>
      </c>
      <c r="Q399" s="10">
        <v>136</v>
      </c>
      <c r="R399" s="10">
        <v>76</v>
      </c>
      <c r="S399" s="10">
        <v>111</v>
      </c>
      <c r="T399" s="10">
        <v>212</v>
      </c>
      <c r="U399" s="10">
        <v>294</v>
      </c>
      <c r="V399" s="18">
        <f t="shared" si="125"/>
        <v>0.6097560975609756</v>
      </c>
      <c r="W399" s="18">
        <f t="shared" si="126"/>
        <v>0.84558823529411764</v>
      </c>
      <c r="X399" s="18">
        <f t="shared" si="127"/>
        <v>0.72368421052631582</v>
      </c>
      <c r="Y399" s="18">
        <f t="shared" si="128"/>
        <v>0.80188679245283023</v>
      </c>
      <c r="Z399" s="18">
        <f t="shared" si="129"/>
        <v>0.74829931972789121</v>
      </c>
      <c r="AA399" s="47">
        <f t="shared" si="130"/>
        <v>42</v>
      </c>
      <c r="AB399" s="6">
        <f t="shared" si="131"/>
        <v>21</v>
      </c>
      <c r="AC399" s="40">
        <v>225</v>
      </c>
      <c r="AD399" s="40">
        <f t="shared" si="132"/>
        <v>0</v>
      </c>
      <c r="AE399" s="41">
        <f t="shared" si="133"/>
        <v>1</v>
      </c>
      <c r="AF399" s="4">
        <v>12</v>
      </c>
      <c r="AG399" s="4">
        <v>11</v>
      </c>
      <c r="AH399" s="87">
        <f t="shared" si="134"/>
        <v>0</v>
      </c>
      <c r="AI399" s="43">
        <f t="shared" si="135"/>
        <v>0</v>
      </c>
      <c r="AJ399" s="53">
        <f t="shared" si="136"/>
        <v>0</v>
      </c>
      <c r="AK399" s="53">
        <f t="shared" si="137"/>
        <v>0</v>
      </c>
      <c r="AL399" s="53">
        <f t="shared" si="138"/>
        <v>0</v>
      </c>
      <c r="AM399" s="88">
        <f t="shared" si="139"/>
        <v>0</v>
      </c>
      <c r="AN399" s="88">
        <f t="shared" si="140"/>
        <v>0</v>
      </c>
    </row>
    <row r="400" spans="1:40" ht="15" hidden="1" x14ac:dyDescent="0.25">
      <c r="A400" s="11" t="s">
        <v>379</v>
      </c>
      <c r="B400" s="13" t="s">
        <v>388</v>
      </c>
      <c r="C400" s="1" t="str">
        <f t="shared" si="124"/>
        <v>GİRESUN</v>
      </c>
      <c r="D400" s="14">
        <v>39</v>
      </c>
      <c r="E400" s="14">
        <v>152</v>
      </c>
      <c r="F400" s="14">
        <v>199</v>
      </c>
      <c r="G400" s="14">
        <v>390</v>
      </c>
      <c r="H400" s="15">
        <v>66</v>
      </c>
      <c r="I400" s="15">
        <v>159</v>
      </c>
      <c r="J400" s="15">
        <v>206</v>
      </c>
      <c r="K400" s="15">
        <v>431</v>
      </c>
      <c r="L400" s="49">
        <v>12</v>
      </c>
      <c r="M400" s="6">
        <v>45</v>
      </c>
      <c r="N400" s="16">
        <f t="shared" si="122"/>
        <v>41</v>
      </c>
      <c r="O400" s="17">
        <f t="shared" si="123"/>
        <v>0.10512820512820513</v>
      </c>
      <c r="P400" s="10">
        <v>238</v>
      </c>
      <c r="Q400" s="10">
        <v>330</v>
      </c>
      <c r="R400" s="10">
        <v>266</v>
      </c>
      <c r="S400" s="10">
        <v>353</v>
      </c>
      <c r="T400" s="10">
        <v>596</v>
      </c>
      <c r="U400" s="10">
        <v>834</v>
      </c>
      <c r="V400" s="18">
        <f t="shared" si="125"/>
        <v>0.27731092436974791</v>
      </c>
      <c r="W400" s="18">
        <f t="shared" si="126"/>
        <v>0.48181818181818181</v>
      </c>
      <c r="X400" s="18">
        <f t="shared" si="127"/>
        <v>0.65037593984962405</v>
      </c>
      <c r="Y400" s="18">
        <f t="shared" si="128"/>
        <v>0.55704697986577179</v>
      </c>
      <c r="Z400" s="18">
        <f t="shared" si="129"/>
        <v>0.47721822541966424</v>
      </c>
      <c r="AA400" s="47">
        <f t="shared" si="130"/>
        <v>264</v>
      </c>
      <c r="AB400" s="6">
        <f t="shared" si="131"/>
        <v>93</v>
      </c>
      <c r="AC400" s="40">
        <v>412</v>
      </c>
      <c r="AD400" s="40">
        <f t="shared" si="132"/>
        <v>19</v>
      </c>
      <c r="AE400" s="41">
        <f t="shared" si="133"/>
        <v>0.95591647331786544</v>
      </c>
      <c r="AF400" s="4">
        <v>19</v>
      </c>
      <c r="AG400" s="4">
        <v>22</v>
      </c>
      <c r="AH400" s="87">
        <f t="shared" si="134"/>
        <v>0.15789473684210525</v>
      </c>
      <c r="AI400" s="43">
        <f t="shared" si="135"/>
        <v>0.27272727272727271</v>
      </c>
      <c r="AJ400" s="53">
        <f t="shared" si="136"/>
        <v>85.199999999999989</v>
      </c>
      <c r="AK400" s="53">
        <f t="shared" si="137"/>
        <v>4</v>
      </c>
      <c r="AL400" s="53">
        <f t="shared" si="138"/>
        <v>0</v>
      </c>
      <c r="AM400" s="88">
        <f t="shared" si="139"/>
        <v>320</v>
      </c>
      <c r="AN400" s="88">
        <f t="shared" si="140"/>
        <v>0</v>
      </c>
    </row>
    <row r="401" spans="1:40" ht="15" hidden="1" x14ac:dyDescent="0.25">
      <c r="A401" s="11" t="s">
        <v>379</v>
      </c>
      <c r="B401" s="13" t="s">
        <v>389</v>
      </c>
      <c r="C401" s="1" t="str">
        <f t="shared" si="124"/>
        <v>GİRESUN</v>
      </c>
      <c r="D401" s="14">
        <v>19</v>
      </c>
      <c r="E401" s="14">
        <v>62</v>
      </c>
      <c r="F401" s="14">
        <v>38</v>
      </c>
      <c r="G401" s="14">
        <v>119</v>
      </c>
      <c r="H401" s="15">
        <v>32</v>
      </c>
      <c r="I401" s="15">
        <v>68</v>
      </c>
      <c r="J401" s="15">
        <v>36</v>
      </c>
      <c r="K401" s="15">
        <v>136</v>
      </c>
      <c r="L401" s="49">
        <v>22</v>
      </c>
      <c r="M401" s="6">
        <v>1</v>
      </c>
      <c r="N401" s="16">
        <f t="shared" si="122"/>
        <v>17</v>
      </c>
      <c r="O401" s="17">
        <f t="shared" si="123"/>
        <v>0.14285714285714285</v>
      </c>
      <c r="P401" s="10">
        <v>78</v>
      </c>
      <c r="Q401" s="10">
        <v>96</v>
      </c>
      <c r="R401" s="10">
        <v>86</v>
      </c>
      <c r="S401" s="10">
        <v>111</v>
      </c>
      <c r="T401" s="10">
        <v>182</v>
      </c>
      <c r="U401" s="10">
        <v>260</v>
      </c>
      <c r="V401" s="18">
        <f t="shared" si="125"/>
        <v>0.41025641025641024</v>
      </c>
      <c r="W401" s="18">
        <f t="shared" si="126"/>
        <v>0.70833333333333337</v>
      </c>
      <c r="X401" s="18">
        <f t="shared" si="127"/>
        <v>0.66279069767441856</v>
      </c>
      <c r="Y401" s="18">
        <f t="shared" si="128"/>
        <v>0.68681318681318682</v>
      </c>
      <c r="Z401" s="18">
        <f t="shared" si="129"/>
        <v>0.60384615384615381</v>
      </c>
      <c r="AA401" s="47">
        <f t="shared" si="130"/>
        <v>57</v>
      </c>
      <c r="AB401" s="6">
        <f t="shared" si="131"/>
        <v>29</v>
      </c>
      <c r="AC401" s="40">
        <v>136</v>
      </c>
      <c r="AD401" s="40">
        <f t="shared" si="132"/>
        <v>0</v>
      </c>
      <c r="AE401" s="41">
        <f t="shared" si="133"/>
        <v>1</v>
      </c>
      <c r="AF401" s="4">
        <v>10</v>
      </c>
      <c r="AG401" s="4">
        <v>10</v>
      </c>
      <c r="AH401" s="87">
        <f t="shared" si="134"/>
        <v>0</v>
      </c>
      <c r="AI401" s="43">
        <f t="shared" si="135"/>
        <v>0</v>
      </c>
      <c r="AJ401" s="53">
        <f t="shared" si="136"/>
        <v>2.3999999999999915</v>
      </c>
      <c r="AK401" s="53">
        <f t="shared" si="137"/>
        <v>0</v>
      </c>
      <c r="AL401" s="53">
        <f t="shared" si="138"/>
        <v>0</v>
      </c>
      <c r="AM401" s="88">
        <f t="shared" si="139"/>
        <v>0</v>
      </c>
      <c r="AN401" s="88">
        <f t="shared" si="140"/>
        <v>0</v>
      </c>
    </row>
    <row r="402" spans="1:40" ht="15" hidden="1" x14ac:dyDescent="0.25">
      <c r="A402" s="11" t="s">
        <v>379</v>
      </c>
      <c r="B402" s="13" t="s">
        <v>390</v>
      </c>
      <c r="C402" s="1" t="str">
        <f t="shared" si="124"/>
        <v>GİRESUN</v>
      </c>
      <c r="D402" s="14">
        <v>15</v>
      </c>
      <c r="E402" s="14">
        <v>89</v>
      </c>
      <c r="F402" s="14">
        <v>104</v>
      </c>
      <c r="G402" s="14">
        <v>208</v>
      </c>
      <c r="H402" s="15">
        <v>38</v>
      </c>
      <c r="I402" s="15">
        <v>96</v>
      </c>
      <c r="J402" s="15">
        <v>112</v>
      </c>
      <c r="K402" s="15">
        <v>246</v>
      </c>
      <c r="L402" s="49">
        <v>9</v>
      </c>
      <c r="M402" s="6">
        <v>26</v>
      </c>
      <c r="N402" s="16">
        <f t="shared" si="122"/>
        <v>38</v>
      </c>
      <c r="O402" s="17">
        <f t="shared" si="123"/>
        <v>0.18269230769230768</v>
      </c>
      <c r="P402" s="10">
        <v>122</v>
      </c>
      <c r="Q402" s="10">
        <v>184</v>
      </c>
      <c r="R402" s="10">
        <v>122</v>
      </c>
      <c r="S402" s="10">
        <v>166</v>
      </c>
      <c r="T402" s="10">
        <v>306</v>
      </c>
      <c r="U402" s="10">
        <v>428</v>
      </c>
      <c r="V402" s="18">
        <f t="shared" si="125"/>
        <v>0.31147540983606559</v>
      </c>
      <c r="W402" s="18">
        <f t="shared" si="126"/>
        <v>0.52173913043478259</v>
      </c>
      <c r="X402" s="18">
        <f t="shared" si="127"/>
        <v>0.77868852459016391</v>
      </c>
      <c r="Y402" s="18">
        <f t="shared" si="128"/>
        <v>0.62418300653594772</v>
      </c>
      <c r="Z402" s="18">
        <f t="shared" si="129"/>
        <v>0.53504672897196259</v>
      </c>
      <c r="AA402" s="47">
        <f t="shared" si="130"/>
        <v>115</v>
      </c>
      <c r="AB402" s="6">
        <f t="shared" si="131"/>
        <v>27</v>
      </c>
      <c r="AC402" s="40">
        <v>206</v>
      </c>
      <c r="AD402" s="40">
        <f t="shared" si="132"/>
        <v>40</v>
      </c>
      <c r="AE402" s="41">
        <f t="shared" si="133"/>
        <v>0.83739837398373984</v>
      </c>
      <c r="AF402" s="4">
        <v>9</v>
      </c>
      <c r="AG402" s="4">
        <v>13</v>
      </c>
      <c r="AH402" s="87">
        <f t="shared" si="134"/>
        <v>0.44444444444444442</v>
      </c>
      <c r="AI402" s="43">
        <f t="shared" si="135"/>
        <v>0.61538461538461542</v>
      </c>
      <c r="AJ402" s="53">
        <f t="shared" si="136"/>
        <v>23.199999999999989</v>
      </c>
      <c r="AK402" s="53">
        <f t="shared" si="137"/>
        <v>1</v>
      </c>
      <c r="AL402" s="53">
        <f t="shared" si="138"/>
        <v>0</v>
      </c>
      <c r="AM402" s="88">
        <f t="shared" si="139"/>
        <v>80</v>
      </c>
      <c r="AN402" s="88">
        <f t="shared" si="140"/>
        <v>0</v>
      </c>
    </row>
    <row r="403" spans="1:40" ht="15" hidden="1" x14ac:dyDescent="0.25">
      <c r="A403" s="11" t="s">
        <v>379</v>
      </c>
      <c r="B403" s="13" t="s">
        <v>1062</v>
      </c>
      <c r="C403" s="1" t="str">
        <f t="shared" si="124"/>
        <v>GİRESUN</v>
      </c>
      <c r="D403" s="14">
        <v>280</v>
      </c>
      <c r="E403" s="14">
        <v>771</v>
      </c>
      <c r="F403" s="14">
        <v>1015</v>
      </c>
      <c r="G403" s="14">
        <v>2066</v>
      </c>
      <c r="H403" s="15">
        <v>291</v>
      </c>
      <c r="I403" s="15">
        <v>781</v>
      </c>
      <c r="J403" s="15">
        <v>1132</v>
      </c>
      <c r="K403" s="15">
        <v>2204</v>
      </c>
      <c r="L403" s="49">
        <v>28</v>
      </c>
      <c r="M403" s="6">
        <v>282</v>
      </c>
      <c r="N403" s="16">
        <f t="shared" si="122"/>
        <v>138</v>
      </c>
      <c r="O403" s="17">
        <f t="shared" si="123"/>
        <v>6.6795740561471445E-2</v>
      </c>
      <c r="P403" s="10">
        <v>1116</v>
      </c>
      <c r="Q403" s="10">
        <v>1508</v>
      </c>
      <c r="R403" s="10">
        <v>1078</v>
      </c>
      <c r="S403" s="10">
        <v>1432</v>
      </c>
      <c r="T403" s="10">
        <v>2586</v>
      </c>
      <c r="U403" s="10">
        <v>3702</v>
      </c>
      <c r="V403" s="18">
        <f t="shared" si="125"/>
        <v>0.260752688172043</v>
      </c>
      <c r="W403" s="18">
        <f t="shared" si="126"/>
        <v>0.51790450928381959</v>
      </c>
      <c r="X403" s="18">
        <f t="shared" si="127"/>
        <v>0.8144712430426716</v>
      </c>
      <c r="Y403" s="18">
        <f t="shared" si="128"/>
        <v>0.64153132250580047</v>
      </c>
      <c r="Z403" s="18">
        <f t="shared" si="129"/>
        <v>0.52674230145867096</v>
      </c>
      <c r="AA403" s="47">
        <f t="shared" si="130"/>
        <v>927</v>
      </c>
      <c r="AB403" s="6">
        <f t="shared" si="131"/>
        <v>200</v>
      </c>
      <c r="AC403" s="40">
        <v>1995</v>
      </c>
      <c r="AD403" s="40">
        <f t="shared" si="132"/>
        <v>209</v>
      </c>
      <c r="AE403" s="41">
        <f t="shared" si="133"/>
        <v>0.90517241379310343</v>
      </c>
      <c r="AF403" s="4">
        <v>74</v>
      </c>
      <c r="AG403" s="4">
        <v>112</v>
      </c>
      <c r="AH403" s="87">
        <f t="shared" si="134"/>
        <v>0.51351351351351349</v>
      </c>
      <c r="AI403" s="43">
        <f t="shared" si="135"/>
        <v>0.6785714285714286</v>
      </c>
      <c r="AJ403" s="53">
        <f t="shared" si="136"/>
        <v>151.19999999999982</v>
      </c>
      <c r="AK403" s="53">
        <f t="shared" si="137"/>
        <v>7</v>
      </c>
      <c r="AL403" s="53">
        <f t="shared" si="138"/>
        <v>1</v>
      </c>
      <c r="AM403" s="88">
        <f t="shared" si="139"/>
        <v>560</v>
      </c>
      <c r="AN403" s="88">
        <f t="shared" si="140"/>
        <v>1200</v>
      </c>
    </row>
    <row r="404" spans="1:40" ht="15" hidden="1" x14ac:dyDescent="0.25">
      <c r="A404" s="11" t="s">
        <v>379</v>
      </c>
      <c r="B404" s="13" t="s">
        <v>391</v>
      </c>
      <c r="C404" s="1" t="str">
        <f t="shared" si="124"/>
        <v>GİRESUN</v>
      </c>
      <c r="D404" s="14">
        <v>30</v>
      </c>
      <c r="E404" s="14">
        <v>69</v>
      </c>
      <c r="F404" s="14">
        <v>61</v>
      </c>
      <c r="G404" s="14">
        <v>160</v>
      </c>
      <c r="H404" s="15">
        <v>31</v>
      </c>
      <c r="I404" s="15">
        <v>68</v>
      </c>
      <c r="J404" s="15">
        <v>68</v>
      </c>
      <c r="K404" s="15">
        <v>167</v>
      </c>
      <c r="L404" s="49">
        <v>10</v>
      </c>
      <c r="M404" s="6">
        <v>18</v>
      </c>
      <c r="N404" s="16">
        <f t="shared" si="122"/>
        <v>7</v>
      </c>
      <c r="O404" s="17">
        <f t="shared" si="123"/>
        <v>4.3749999999999997E-2</v>
      </c>
      <c r="P404" s="10">
        <v>80</v>
      </c>
      <c r="Q404" s="10">
        <v>114</v>
      </c>
      <c r="R404" s="10">
        <v>87</v>
      </c>
      <c r="S404" s="10">
        <v>114</v>
      </c>
      <c r="T404" s="10">
        <v>201</v>
      </c>
      <c r="U404" s="10">
        <v>281</v>
      </c>
      <c r="V404" s="18">
        <f t="shared" si="125"/>
        <v>0.38750000000000001</v>
      </c>
      <c r="W404" s="18">
        <f t="shared" si="126"/>
        <v>0.59649122807017541</v>
      </c>
      <c r="X404" s="18">
        <f t="shared" si="127"/>
        <v>0.68965517241379315</v>
      </c>
      <c r="Y404" s="18">
        <f t="shared" si="128"/>
        <v>0.63681592039800994</v>
      </c>
      <c r="Z404" s="18">
        <f t="shared" si="129"/>
        <v>0.5658362989323843</v>
      </c>
      <c r="AA404" s="47">
        <f t="shared" si="130"/>
        <v>73</v>
      </c>
      <c r="AB404" s="6">
        <f t="shared" si="131"/>
        <v>27</v>
      </c>
      <c r="AC404" s="40">
        <v>167</v>
      </c>
      <c r="AD404" s="40">
        <f t="shared" si="132"/>
        <v>0</v>
      </c>
      <c r="AE404" s="41">
        <f t="shared" si="133"/>
        <v>1</v>
      </c>
      <c r="AF404" s="4">
        <v>9</v>
      </c>
      <c r="AG404" s="4">
        <v>9</v>
      </c>
      <c r="AH404" s="87">
        <f t="shared" si="134"/>
        <v>0</v>
      </c>
      <c r="AI404" s="43">
        <f t="shared" si="135"/>
        <v>0</v>
      </c>
      <c r="AJ404" s="53">
        <f t="shared" si="136"/>
        <v>12.699999999999989</v>
      </c>
      <c r="AK404" s="53">
        <f t="shared" si="137"/>
        <v>0</v>
      </c>
      <c r="AL404" s="53">
        <f t="shared" si="138"/>
        <v>0</v>
      </c>
      <c r="AM404" s="88">
        <f t="shared" si="139"/>
        <v>0</v>
      </c>
      <c r="AN404" s="88">
        <f t="shared" si="140"/>
        <v>0</v>
      </c>
    </row>
    <row r="405" spans="1:40" ht="15" hidden="1" x14ac:dyDescent="0.25">
      <c r="A405" s="11" t="s">
        <v>379</v>
      </c>
      <c r="B405" s="13" t="s">
        <v>392</v>
      </c>
      <c r="C405" s="1" t="str">
        <f t="shared" si="124"/>
        <v>GİRESUN</v>
      </c>
      <c r="D405" s="14">
        <v>51</v>
      </c>
      <c r="E405" s="14">
        <v>97</v>
      </c>
      <c r="F405" s="14">
        <v>115</v>
      </c>
      <c r="G405" s="14">
        <v>263</v>
      </c>
      <c r="H405" s="15">
        <v>44</v>
      </c>
      <c r="I405" s="15">
        <v>101</v>
      </c>
      <c r="J405" s="15">
        <v>135</v>
      </c>
      <c r="K405" s="15">
        <v>280</v>
      </c>
      <c r="L405" s="49">
        <v>5</v>
      </c>
      <c r="M405" s="6">
        <v>24</v>
      </c>
      <c r="N405" s="16">
        <f t="shared" si="122"/>
        <v>17</v>
      </c>
      <c r="O405" s="17">
        <f t="shared" si="123"/>
        <v>6.4638783269961975E-2</v>
      </c>
      <c r="P405" s="10">
        <v>168</v>
      </c>
      <c r="Q405" s="10">
        <v>225</v>
      </c>
      <c r="R405" s="10">
        <v>177</v>
      </c>
      <c r="S405" s="10">
        <v>225</v>
      </c>
      <c r="T405" s="10">
        <v>402</v>
      </c>
      <c r="U405" s="10">
        <v>570</v>
      </c>
      <c r="V405" s="18">
        <f t="shared" si="125"/>
        <v>0.26190476190476192</v>
      </c>
      <c r="W405" s="18">
        <f t="shared" si="126"/>
        <v>0.44888888888888889</v>
      </c>
      <c r="X405" s="18">
        <f t="shared" si="127"/>
        <v>0.65536723163841804</v>
      </c>
      <c r="Y405" s="18">
        <f t="shared" si="128"/>
        <v>0.53980099502487566</v>
      </c>
      <c r="Z405" s="18">
        <f t="shared" si="129"/>
        <v>0.45789473684210524</v>
      </c>
      <c r="AA405" s="47">
        <f t="shared" si="130"/>
        <v>185</v>
      </c>
      <c r="AB405" s="6">
        <f t="shared" si="131"/>
        <v>61</v>
      </c>
      <c r="AC405" s="40">
        <v>280</v>
      </c>
      <c r="AD405" s="40">
        <f t="shared" si="132"/>
        <v>0</v>
      </c>
      <c r="AE405" s="41">
        <f t="shared" si="133"/>
        <v>1</v>
      </c>
      <c r="AF405" s="4">
        <v>12</v>
      </c>
      <c r="AG405" s="4">
        <v>14</v>
      </c>
      <c r="AH405" s="87">
        <f t="shared" si="134"/>
        <v>0.16666666666666666</v>
      </c>
      <c r="AI405" s="43">
        <f t="shared" si="135"/>
        <v>0.2857142857142857</v>
      </c>
      <c r="AJ405" s="53">
        <f t="shared" si="136"/>
        <v>64.399999999999977</v>
      </c>
      <c r="AK405" s="53">
        <f t="shared" si="137"/>
        <v>3</v>
      </c>
      <c r="AL405" s="53">
        <f t="shared" si="138"/>
        <v>0</v>
      </c>
      <c r="AM405" s="88">
        <f t="shared" si="139"/>
        <v>240</v>
      </c>
      <c r="AN405" s="88">
        <f t="shared" si="140"/>
        <v>0</v>
      </c>
    </row>
    <row r="406" spans="1:40" ht="15" hidden="1" x14ac:dyDescent="0.25">
      <c r="A406" s="11" t="s">
        <v>379</v>
      </c>
      <c r="B406" s="13" t="s">
        <v>393</v>
      </c>
      <c r="C406" s="1" t="str">
        <f t="shared" si="124"/>
        <v>GİRESUN</v>
      </c>
      <c r="D406" s="14">
        <v>47</v>
      </c>
      <c r="E406" s="14">
        <v>187</v>
      </c>
      <c r="F406" s="14">
        <v>192</v>
      </c>
      <c r="G406" s="14">
        <v>426</v>
      </c>
      <c r="H406" s="15">
        <v>54</v>
      </c>
      <c r="I406" s="15">
        <v>169</v>
      </c>
      <c r="J406" s="15">
        <v>189</v>
      </c>
      <c r="K406" s="15">
        <v>412</v>
      </c>
      <c r="L406" s="49">
        <v>22</v>
      </c>
      <c r="M406" s="6">
        <v>47</v>
      </c>
      <c r="N406" s="16">
        <f t="shared" si="122"/>
        <v>-14</v>
      </c>
      <c r="O406" s="17">
        <f t="shared" si="123"/>
        <v>-3.2863849765258218E-2</v>
      </c>
      <c r="P406" s="10">
        <v>238</v>
      </c>
      <c r="Q406" s="10">
        <v>345</v>
      </c>
      <c r="R406" s="10">
        <v>218</v>
      </c>
      <c r="S406" s="10">
        <v>304</v>
      </c>
      <c r="T406" s="10">
        <v>563</v>
      </c>
      <c r="U406" s="10">
        <v>801</v>
      </c>
      <c r="V406" s="18">
        <f t="shared" si="125"/>
        <v>0.22689075630252101</v>
      </c>
      <c r="W406" s="18">
        <f t="shared" si="126"/>
        <v>0.48985507246376814</v>
      </c>
      <c r="X406" s="18">
        <f t="shared" si="127"/>
        <v>0.75229357798165142</v>
      </c>
      <c r="Y406" s="18">
        <f t="shared" si="128"/>
        <v>0.59147424511545288</v>
      </c>
      <c r="Z406" s="18">
        <f t="shared" si="129"/>
        <v>0.48314606741573035</v>
      </c>
      <c r="AA406" s="47">
        <f t="shared" si="130"/>
        <v>230</v>
      </c>
      <c r="AB406" s="6">
        <f t="shared" si="131"/>
        <v>54</v>
      </c>
      <c r="AC406" s="40">
        <v>412</v>
      </c>
      <c r="AD406" s="40">
        <f t="shared" si="132"/>
        <v>0</v>
      </c>
      <c r="AE406" s="41">
        <f t="shared" si="133"/>
        <v>1</v>
      </c>
      <c r="AF406" s="4">
        <v>29</v>
      </c>
      <c r="AG406" s="4">
        <v>25</v>
      </c>
      <c r="AH406" s="87">
        <f t="shared" si="134"/>
        <v>0</v>
      </c>
      <c r="AI406" s="43">
        <f t="shared" si="135"/>
        <v>0</v>
      </c>
      <c r="AJ406" s="53">
        <f t="shared" si="136"/>
        <v>61.099999999999966</v>
      </c>
      <c r="AK406" s="53">
        <f t="shared" si="137"/>
        <v>3</v>
      </c>
      <c r="AL406" s="53">
        <f t="shared" si="138"/>
        <v>0</v>
      </c>
      <c r="AM406" s="88">
        <f t="shared" si="139"/>
        <v>240</v>
      </c>
      <c r="AN406" s="88">
        <f t="shared" si="140"/>
        <v>0</v>
      </c>
    </row>
    <row r="407" spans="1:40" ht="15" hidden="1" x14ac:dyDescent="0.25">
      <c r="A407" s="11" t="s">
        <v>379</v>
      </c>
      <c r="B407" s="13" t="s">
        <v>394</v>
      </c>
      <c r="C407" s="1" t="str">
        <f t="shared" si="124"/>
        <v>GİRESUN</v>
      </c>
      <c r="D407" s="14">
        <v>33</v>
      </c>
      <c r="E407" s="14">
        <v>70</v>
      </c>
      <c r="F407" s="14">
        <v>77</v>
      </c>
      <c r="G407" s="14">
        <v>180</v>
      </c>
      <c r="H407" s="15">
        <v>38</v>
      </c>
      <c r="I407" s="15">
        <v>74</v>
      </c>
      <c r="J407" s="15">
        <v>80</v>
      </c>
      <c r="K407" s="15">
        <v>192</v>
      </c>
      <c r="L407" s="49">
        <v>15</v>
      </c>
      <c r="M407" s="6">
        <v>10</v>
      </c>
      <c r="N407" s="16">
        <f t="shared" si="122"/>
        <v>12</v>
      </c>
      <c r="O407" s="17">
        <f t="shared" si="123"/>
        <v>6.6666666666666666E-2</v>
      </c>
      <c r="P407" s="10">
        <v>124</v>
      </c>
      <c r="Q407" s="10">
        <v>164</v>
      </c>
      <c r="R407" s="10">
        <v>141</v>
      </c>
      <c r="S407" s="10">
        <v>186</v>
      </c>
      <c r="T407" s="10">
        <v>305</v>
      </c>
      <c r="U407" s="10">
        <v>429</v>
      </c>
      <c r="V407" s="18">
        <f t="shared" si="125"/>
        <v>0.30645161290322581</v>
      </c>
      <c r="W407" s="18">
        <f t="shared" si="126"/>
        <v>0.45121951219512196</v>
      </c>
      <c r="X407" s="18">
        <f t="shared" si="127"/>
        <v>0.6028368794326241</v>
      </c>
      <c r="Y407" s="18">
        <f t="shared" si="128"/>
        <v>0.52131147540983602</v>
      </c>
      <c r="Z407" s="18">
        <f t="shared" si="129"/>
        <v>0.4592074592074592</v>
      </c>
      <c r="AA407" s="47">
        <f t="shared" si="130"/>
        <v>146</v>
      </c>
      <c r="AB407" s="6">
        <f t="shared" si="131"/>
        <v>56</v>
      </c>
      <c r="AC407" s="40">
        <v>192</v>
      </c>
      <c r="AD407" s="40">
        <f t="shared" si="132"/>
        <v>0</v>
      </c>
      <c r="AE407" s="41">
        <f t="shared" si="133"/>
        <v>1</v>
      </c>
      <c r="AF407" s="4">
        <v>7</v>
      </c>
      <c r="AG407" s="4">
        <v>8</v>
      </c>
      <c r="AH407" s="87">
        <f t="shared" si="134"/>
        <v>0.14285714285714285</v>
      </c>
      <c r="AI407" s="43">
        <f t="shared" si="135"/>
        <v>0.25</v>
      </c>
      <c r="AJ407" s="53">
        <f t="shared" si="136"/>
        <v>54.5</v>
      </c>
      <c r="AK407" s="53">
        <f t="shared" si="137"/>
        <v>2</v>
      </c>
      <c r="AL407" s="53">
        <f t="shared" si="138"/>
        <v>0</v>
      </c>
      <c r="AM407" s="88">
        <f t="shared" si="139"/>
        <v>160</v>
      </c>
      <c r="AN407" s="88">
        <f t="shared" si="140"/>
        <v>0</v>
      </c>
    </row>
    <row r="408" spans="1:40" ht="24" hidden="1" x14ac:dyDescent="0.25">
      <c r="A408" s="11" t="s">
        <v>395</v>
      </c>
      <c r="B408" s="13" t="s">
        <v>396</v>
      </c>
      <c r="C408" s="1" t="str">
        <f t="shared" si="124"/>
        <v>GÜMÜŞHANE</v>
      </c>
      <c r="D408" s="14">
        <v>19</v>
      </c>
      <c r="E408" s="14">
        <v>103</v>
      </c>
      <c r="F408" s="14">
        <v>168</v>
      </c>
      <c r="G408" s="14">
        <v>290</v>
      </c>
      <c r="H408" s="15">
        <v>31</v>
      </c>
      <c r="I408" s="15">
        <v>106</v>
      </c>
      <c r="J408" s="15">
        <v>194</v>
      </c>
      <c r="K408" s="15">
        <v>331</v>
      </c>
      <c r="L408" s="49">
        <v>32</v>
      </c>
      <c r="M408" s="6">
        <v>24</v>
      </c>
      <c r="N408" s="16">
        <f t="shared" si="122"/>
        <v>41</v>
      </c>
      <c r="O408" s="17">
        <f t="shared" si="123"/>
        <v>0.14137931034482759</v>
      </c>
      <c r="P408" s="10">
        <v>477</v>
      </c>
      <c r="Q408" s="10">
        <v>559</v>
      </c>
      <c r="R408" s="10">
        <v>474</v>
      </c>
      <c r="S408" s="10">
        <v>604</v>
      </c>
      <c r="T408" s="10">
        <v>1033</v>
      </c>
      <c r="U408" s="10">
        <v>1510</v>
      </c>
      <c r="V408" s="18">
        <f t="shared" si="125"/>
        <v>6.4989517819706494E-2</v>
      </c>
      <c r="W408" s="18">
        <f t="shared" si="126"/>
        <v>0.18962432915921287</v>
      </c>
      <c r="X408" s="18">
        <f t="shared" si="127"/>
        <v>0.42616033755274263</v>
      </c>
      <c r="Y408" s="18">
        <f t="shared" si="128"/>
        <v>0.29816069699903197</v>
      </c>
      <c r="Z408" s="18">
        <f t="shared" si="129"/>
        <v>0.22450331125827813</v>
      </c>
      <c r="AA408" s="47">
        <f t="shared" si="130"/>
        <v>725</v>
      </c>
      <c r="AB408" s="6">
        <f t="shared" si="131"/>
        <v>272</v>
      </c>
      <c r="AC408" s="40">
        <v>331</v>
      </c>
      <c r="AD408" s="40">
        <f t="shared" si="132"/>
        <v>0</v>
      </c>
      <c r="AE408" s="41">
        <f t="shared" si="133"/>
        <v>1</v>
      </c>
      <c r="AF408" s="4">
        <v>25</v>
      </c>
      <c r="AG408" s="4">
        <v>22</v>
      </c>
      <c r="AH408" s="87">
        <f t="shared" si="134"/>
        <v>0</v>
      </c>
      <c r="AI408" s="43">
        <f t="shared" si="135"/>
        <v>0</v>
      </c>
      <c r="AJ408" s="53">
        <f t="shared" si="136"/>
        <v>415.09999999999991</v>
      </c>
      <c r="AK408" s="53">
        <f t="shared" si="137"/>
        <v>20</v>
      </c>
      <c r="AL408" s="53">
        <f t="shared" si="138"/>
        <v>4</v>
      </c>
      <c r="AM408" s="88">
        <f t="shared" si="139"/>
        <v>1600</v>
      </c>
      <c r="AN408" s="88">
        <f t="shared" si="140"/>
        <v>4800</v>
      </c>
    </row>
    <row r="409" spans="1:40" ht="24" hidden="1" x14ac:dyDescent="0.25">
      <c r="A409" s="11" t="s">
        <v>395</v>
      </c>
      <c r="B409" s="13" t="s">
        <v>397</v>
      </c>
      <c r="C409" s="1" t="str">
        <f t="shared" si="124"/>
        <v>GÜMÜŞHANE</v>
      </c>
      <c r="D409" s="14">
        <v>19</v>
      </c>
      <c r="E409" s="14">
        <v>40</v>
      </c>
      <c r="F409" s="14">
        <v>25</v>
      </c>
      <c r="G409" s="14">
        <v>84</v>
      </c>
      <c r="H409" s="15">
        <v>1</v>
      </c>
      <c r="I409" s="15">
        <v>27</v>
      </c>
      <c r="J409" s="15">
        <v>35</v>
      </c>
      <c r="K409" s="15">
        <v>63</v>
      </c>
      <c r="L409" s="49">
        <v>11</v>
      </c>
      <c r="M409" s="6">
        <v>4</v>
      </c>
      <c r="N409" s="16">
        <f t="shared" si="122"/>
        <v>-21</v>
      </c>
      <c r="O409" s="17">
        <f t="shared" si="123"/>
        <v>-0.25</v>
      </c>
      <c r="P409" s="10">
        <v>69</v>
      </c>
      <c r="Q409" s="10">
        <v>109</v>
      </c>
      <c r="R409" s="10">
        <v>94</v>
      </c>
      <c r="S409" s="10">
        <v>118</v>
      </c>
      <c r="T409" s="10">
        <v>203</v>
      </c>
      <c r="U409" s="10">
        <v>272</v>
      </c>
      <c r="V409" s="18">
        <f t="shared" si="125"/>
        <v>1.4492753623188406E-2</v>
      </c>
      <c r="W409" s="18">
        <f t="shared" si="126"/>
        <v>0.24770642201834864</v>
      </c>
      <c r="X409" s="18">
        <f t="shared" si="127"/>
        <v>0.44680851063829785</v>
      </c>
      <c r="Y409" s="18">
        <f t="shared" si="128"/>
        <v>0.33990147783251229</v>
      </c>
      <c r="Z409" s="18">
        <f t="shared" si="129"/>
        <v>0.25735294117647056</v>
      </c>
      <c r="AA409" s="47">
        <f t="shared" si="130"/>
        <v>134</v>
      </c>
      <c r="AB409" s="6">
        <f t="shared" si="131"/>
        <v>52</v>
      </c>
      <c r="AC409" s="40">
        <v>63</v>
      </c>
      <c r="AD409" s="40">
        <f t="shared" si="132"/>
        <v>0</v>
      </c>
      <c r="AE409" s="41">
        <f t="shared" si="133"/>
        <v>1</v>
      </c>
      <c r="AF409" s="4">
        <v>6</v>
      </c>
      <c r="AG409" s="4">
        <v>4</v>
      </c>
      <c r="AH409" s="87">
        <f t="shared" si="134"/>
        <v>0</v>
      </c>
      <c r="AI409" s="43">
        <f t="shared" si="135"/>
        <v>0</v>
      </c>
      <c r="AJ409" s="53">
        <f t="shared" si="136"/>
        <v>73.099999999999994</v>
      </c>
      <c r="AK409" s="53">
        <f t="shared" si="137"/>
        <v>3</v>
      </c>
      <c r="AL409" s="53">
        <f t="shared" si="138"/>
        <v>0</v>
      </c>
      <c r="AM409" s="88">
        <f t="shared" si="139"/>
        <v>240</v>
      </c>
      <c r="AN409" s="88">
        <f t="shared" si="140"/>
        <v>0</v>
      </c>
    </row>
    <row r="410" spans="1:40" ht="24" hidden="1" x14ac:dyDescent="0.25">
      <c r="A410" s="11" t="s">
        <v>395</v>
      </c>
      <c r="B410" s="13" t="s">
        <v>398</v>
      </c>
      <c r="C410" s="1" t="str">
        <f t="shared" si="124"/>
        <v>GÜMÜŞHANE</v>
      </c>
      <c r="D410" s="14">
        <v>19</v>
      </c>
      <c r="E410" s="14">
        <v>89</v>
      </c>
      <c r="F410" s="14">
        <v>81</v>
      </c>
      <c r="G410" s="14">
        <v>189</v>
      </c>
      <c r="H410" s="15">
        <v>50</v>
      </c>
      <c r="I410" s="15">
        <v>80</v>
      </c>
      <c r="J410" s="15">
        <v>58</v>
      </c>
      <c r="K410" s="15">
        <v>188</v>
      </c>
      <c r="L410" s="49">
        <v>19</v>
      </c>
      <c r="M410" s="6">
        <v>8</v>
      </c>
      <c r="N410" s="16">
        <f t="shared" si="122"/>
        <v>-1</v>
      </c>
      <c r="O410" s="17">
        <f t="shared" si="123"/>
        <v>-5.2910052910052907E-3</v>
      </c>
      <c r="P410" s="10">
        <v>112</v>
      </c>
      <c r="Q410" s="10">
        <v>151</v>
      </c>
      <c r="R410" s="10">
        <v>111</v>
      </c>
      <c r="S410" s="10">
        <v>143</v>
      </c>
      <c r="T410" s="10">
        <v>262</v>
      </c>
      <c r="U410" s="10">
        <v>374</v>
      </c>
      <c r="V410" s="18">
        <f t="shared" si="125"/>
        <v>0.44642857142857145</v>
      </c>
      <c r="W410" s="18">
        <f t="shared" si="126"/>
        <v>0.5298013245033113</v>
      </c>
      <c r="X410" s="18">
        <f t="shared" si="127"/>
        <v>0.6216216216216216</v>
      </c>
      <c r="Y410" s="18">
        <f t="shared" si="128"/>
        <v>0.56870229007633588</v>
      </c>
      <c r="Z410" s="18">
        <f t="shared" si="129"/>
        <v>0.53208556149732622</v>
      </c>
      <c r="AA410" s="47">
        <f t="shared" si="130"/>
        <v>113</v>
      </c>
      <c r="AB410" s="6">
        <f t="shared" si="131"/>
        <v>42</v>
      </c>
      <c r="AC410" s="40">
        <v>188</v>
      </c>
      <c r="AD410" s="40">
        <f t="shared" si="132"/>
        <v>0</v>
      </c>
      <c r="AE410" s="41">
        <f t="shared" si="133"/>
        <v>1</v>
      </c>
      <c r="AF410" s="4">
        <v>20</v>
      </c>
      <c r="AG410" s="4">
        <v>15</v>
      </c>
      <c r="AH410" s="87">
        <f t="shared" si="134"/>
        <v>0</v>
      </c>
      <c r="AI410" s="43">
        <f t="shared" si="135"/>
        <v>0</v>
      </c>
      <c r="AJ410" s="53">
        <f t="shared" si="136"/>
        <v>34.399999999999977</v>
      </c>
      <c r="AK410" s="53">
        <f t="shared" si="137"/>
        <v>1</v>
      </c>
      <c r="AL410" s="53">
        <f t="shared" si="138"/>
        <v>0</v>
      </c>
      <c r="AM410" s="88">
        <f t="shared" si="139"/>
        <v>80</v>
      </c>
      <c r="AN410" s="88">
        <f t="shared" si="140"/>
        <v>0</v>
      </c>
    </row>
    <row r="411" spans="1:40" ht="24" hidden="1" x14ac:dyDescent="0.25">
      <c r="A411" s="11" t="s">
        <v>395</v>
      </c>
      <c r="B411" s="13" t="s">
        <v>1063</v>
      </c>
      <c r="C411" s="1" t="str">
        <f t="shared" si="124"/>
        <v>GÜMÜŞHANE</v>
      </c>
      <c r="D411" s="14">
        <v>55</v>
      </c>
      <c r="E411" s="14">
        <v>206</v>
      </c>
      <c r="F411" s="14">
        <v>286</v>
      </c>
      <c r="G411" s="14">
        <v>547</v>
      </c>
      <c r="H411" s="15">
        <v>75</v>
      </c>
      <c r="I411" s="15">
        <v>199</v>
      </c>
      <c r="J411" s="15">
        <v>314</v>
      </c>
      <c r="K411" s="15">
        <v>588</v>
      </c>
      <c r="L411" s="49">
        <v>18</v>
      </c>
      <c r="M411" s="6">
        <v>71</v>
      </c>
      <c r="N411" s="16">
        <f t="shared" si="122"/>
        <v>41</v>
      </c>
      <c r="O411" s="17">
        <f t="shared" si="123"/>
        <v>7.4954296160877509E-2</v>
      </c>
      <c r="P411" s="10">
        <v>465</v>
      </c>
      <c r="Q411" s="10">
        <v>568</v>
      </c>
      <c r="R411" s="10">
        <v>431</v>
      </c>
      <c r="S411" s="10">
        <v>551</v>
      </c>
      <c r="T411" s="10">
        <v>999</v>
      </c>
      <c r="U411" s="10">
        <v>1464</v>
      </c>
      <c r="V411" s="18">
        <f t="shared" si="125"/>
        <v>0.16129032258064516</v>
      </c>
      <c r="W411" s="18">
        <f t="shared" si="126"/>
        <v>0.35035211267605632</v>
      </c>
      <c r="X411" s="18">
        <f t="shared" si="127"/>
        <v>0.60556844547563804</v>
      </c>
      <c r="Y411" s="18">
        <f t="shared" si="128"/>
        <v>0.46046046046046046</v>
      </c>
      <c r="Z411" s="18">
        <f t="shared" si="129"/>
        <v>0.36543715846994534</v>
      </c>
      <c r="AA411" s="47">
        <f t="shared" si="130"/>
        <v>539</v>
      </c>
      <c r="AB411" s="6">
        <f t="shared" si="131"/>
        <v>170</v>
      </c>
      <c r="AC411" s="40">
        <v>549</v>
      </c>
      <c r="AD411" s="40">
        <f t="shared" si="132"/>
        <v>39</v>
      </c>
      <c r="AE411" s="41">
        <f t="shared" si="133"/>
        <v>0.93367346938775508</v>
      </c>
      <c r="AF411" s="4">
        <v>28</v>
      </c>
      <c r="AG411" s="4">
        <v>31</v>
      </c>
      <c r="AH411" s="87">
        <f t="shared" si="134"/>
        <v>0.10714285714285714</v>
      </c>
      <c r="AI411" s="43">
        <f t="shared" si="135"/>
        <v>0.19354838709677419</v>
      </c>
      <c r="AJ411" s="53">
        <f t="shared" si="136"/>
        <v>239.29999999999995</v>
      </c>
      <c r="AK411" s="53">
        <f t="shared" si="137"/>
        <v>11</v>
      </c>
      <c r="AL411" s="53">
        <f t="shared" si="138"/>
        <v>2</v>
      </c>
      <c r="AM411" s="88">
        <f t="shared" si="139"/>
        <v>880</v>
      </c>
      <c r="AN411" s="88">
        <f t="shared" si="140"/>
        <v>2400</v>
      </c>
    </row>
    <row r="412" spans="1:40" ht="24" hidden="1" x14ac:dyDescent="0.25">
      <c r="A412" s="11" t="s">
        <v>395</v>
      </c>
      <c r="B412" s="13" t="s">
        <v>399</v>
      </c>
      <c r="C412" s="1" t="str">
        <f t="shared" si="124"/>
        <v>GÜMÜŞHANE</v>
      </c>
      <c r="D412" s="14">
        <v>13</v>
      </c>
      <c r="E412" s="14">
        <v>61</v>
      </c>
      <c r="F412" s="14">
        <v>80</v>
      </c>
      <c r="G412" s="14">
        <v>154</v>
      </c>
      <c r="H412" s="15">
        <v>12</v>
      </c>
      <c r="I412" s="15">
        <v>41</v>
      </c>
      <c r="J412" s="15">
        <v>57</v>
      </c>
      <c r="K412" s="15">
        <v>110</v>
      </c>
      <c r="L412" s="49">
        <v>9</v>
      </c>
      <c r="M412" s="6">
        <v>6</v>
      </c>
      <c r="N412" s="16">
        <f t="shared" si="122"/>
        <v>-44</v>
      </c>
      <c r="O412" s="17">
        <f t="shared" si="123"/>
        <v>-0.2857142857142857</v>
      </c>
      <c r="P412" s="10">
        <v>174</v>
      </c>
      <c r="Q412" s="10">
        <v>216</v>
      </c>
      <c r="R412" s="10">
        <v>202</v>
      </c>
      <c r="S412" s="10">
        <v>255</v>
      </c>
      <c r="T412" s="10">
        <v>418</v>
      </c>
      <c r="U412" s="10">
        <v>592</v>
      </c>
      <c r="V412" s="18">
        <f t="shared" si="125"/>
        <v>6.8965517241379309E-2</v>
      </c>
      <c r="W412" s="18">
        <f t="shared" si="126"/>
        <v>0.18981481481481483</v>
      </c>
      <c r="X412" s="18">
        <f t="shared" si="127"/>
        <v>0.29702970297029702</v>
      </c>
      <c r="Y412" s="18">
        <f t="shared" si="128"/>
        <v>0.24162679425837322</v>
      </c>
      <c r="Z412" s="18">
        <f t="shared" si="129"/>
        <v>0.19087837837837837</v>
      </c>
      <c r="AA412" s="47">
        <f t="shared" si="130"/>
        <v>317</v>
      </c>
      <c r="AB412" s="6">
        <f t="shared" si="131"/>
        <v>142</v>
      </c>
      <c r="AC412" s="40">
        <v>110</v>
      </c>
      <c r="AD412" s="40">
        <f t="shared" si="132"/>
        <v>0</v>
      </c>
      <c r="AE412" s="41">
        <f t="shared" si="133"/>
        <v>1</v>
      </c>
      <c r="AF412" s="4">
        <v>10</v>
      </c>
      <c r="AG412" s="4">
        <v>9</v>
      </c>
      <c r="AH412" s="87">
        <f t="shared" si="134"/>
        <v>0</v>
      </c>
      <c r="AI412" s="43">
        <f t="shared" si="135"/>
        <v>0</v>
      </c>
      <c r="AJ412" s="53">
        <f t="shared" si="136"/>
        <v>191.59999999999997</v>
      </c>
      <c r="AK412" s="53">
        <f t="shared" si="137"/>
        <v>9</v>
      </c>
      <c r="AL412" s="53">
        <f t="shared" si="138"/>
        <v>1</v>
      </c>
      <c r="AM412" s="88">
        <f t="shared" si="139"/>
        <v>720</v>
      </c>
      <c r="AN412" s="88">
        <f t="shared" si="140"/>
        <v>1200</v>
      </c>
    </row>
    <row r="413" spans="1:40" ht="24" hidden="1" x14ac:dyDescent="0.25">
      <c r="A413" s="11" t="s">
        <v>395</v>
      </c>
      <c r="B413" s="13" t="s">
        <v>400</v>
      </c>
      <c r="C413" s="1" t="str">
        <f t="shared" si="124"/>
        <v>GÜMÜŞHANE</v>
      </c>
      <c r="D413" s="14">
        <v>15</v>
      </c>
      <c r="E413" s="14">
        <v>54</v>
      </c>
      <c r="F413" s="14">
        <v>56</v>
      </c>
      <c r="G413" s="14">
        <v>125</v>
      </c>
      <c r="H413" s="15">
        <v>15</v>
      </c>
      <c r="I413" s="15">
        <v>65</v>
      </c>
      <c r="J413" s="15">
        <v>65</v>
      </c>
      <c r="K413" s="15">
        <v>145</v>
      </c>
      <c r="L413" s="49">
        <v>6</v>
      </c>
      <c r="M413" s="6">
        <v>9</v>
      </c>
      <c r="N413" s="16">
        <f t="shared" si="122"/>
        <v>20</v>
      </c>
      <c r="O413" s="17">
        <f t="shared" si="123"/>
        <v>0.16</v>
      </c>
      <c r="P413" s="10">
        <v>79</v>
      </c>
      <c r="Q413" s="10">
        <v>133</v>
      </c>
      <c r="R413" s="10">
        <v>101</v>
      </c>
      <c r="S413" s="10">
        <v>137</v>
      </c>
      <c r="T413" s="10">
        <v>234</v>
      </c>
      <c r="U413" s="10">
        <v>313</v>
      </c>
      <c r="V413" s="18">
        <f t="shared" si="125"/>
        <v>0.189873417721519</v>
      </c>
      <c r="W413" s="18">
        <f t="shared" si="126"/>
        <v>0.48872180451127817</v>
      </c>
      <c r="X413" s="18">
        <f t="shared" si="127"/>
        <v>0.61386138613861385</v>
      </c>
      <c r="Y413" s="18">
        <f t="shared" si="128"/>
        <v>0.54273504273504269</v>
      </c>
      <c r="Z413" s="18">
        <f t="shared" si="129"/>
        <v>0.45367412140575081</v>
      </c>
      <c r="AA413" s="47">
        <f t="shared" si="130"/>
        <v>107</v>
      </c>
      <c r="AB413" s="6">
        <f t="shared" si="131"/>
        <v>39</v>
      </c>
      <c r="AC413" s="40">
        <v>145</v>
      </c>
      <c r="AD413" s="40">
        <f t="shared" si="132"/>
        <v>0</v>
      </c>
      <c r="AE413" s="41">
        <f t="shared" si="133"/>
        <v>1</v>
      </c>
      <c r="AF413" s="4">
        <v>8</v>
      </c>
      <c r="AG413" s="4">
        <v>8</v>
      </c>
      <c r="AH413" s="87">
        <f t="shared" si="134"/>
        <v>0</v>
      </c>
      <c r="AI413" s="43">
        <f t="shared" si="135"/>
        <v>0</v>
      </c>
      <c r="AJ413" s="53">
        <f t="shared" si="136"/>
        <v>36.799999999999983</v>
      </c>
      <c r="AK413" s="53">
        <f t="shared" si="137"/>
        <v>1</v>
      </c>
      <c r="AL413" s="53">
        <f t="shared" si="138"/>
        <v>0</v>
      </c>
      <c r="AM413" s="88">
        <f t="shared" si="139"/>
        <v>80</v>
      </c>
      <c r="AN413" s="88">
        <f t="shared" si="140"/>
        <v>0</v>
      </c>
    </row>
    <row r="414" spans="1:40" ht="15" hidden="1" x14ac:dyDescent="0.25">
      <c r="A414" s="11" t="s">
        <v>401</v>
      </c>
      <c r="B414" s="13" t="s">
        <v>402</v>
      </c>
      <c r="C414" s="1" t="str">
        <f t="shared" si="124"/>
        <v>HAKKARİ</v>
      </c>
      <c r="D414" s="14">
        <v>53</v>
      </c>
      <c r="E414" s="14">
        <v>111</v>
      </c>
      <c r="F414" s="14">
        <v>72</v>
      </c>
      <c r="G414" s="14">
        <v>236</v>
      </c>
      <c r="H414" s="15">
        <v>92</v>
      </c>
      <c r="I414" s="15">
        <v>149</v>
      </c>
      <c r="J414" s="15">
        <v>109</v>
      </c>
      <c r="K414" s="15">
        <v>350</v>
      </c>
      <c r="L414" s="49">
        <v>51</v>
      </c>
      <c r="M414" s="6">
        <v>8</v>
      </c>
      <c r="N414" s="16">
        <f t="shared" si="122"/>
        <v>114</v>
      </c>
      <c r="O414" s="17">
        <f t="shared" si="123"/>
        <v>0.48305084745762711</v>
      </c>
      <c r="P414" s="10">
        <v>191</v>
      </c>
      <c r="Q414" s="10">
        <v>241</v>
      </c>
      <c r="R414" s="10">
        <v>203</v>
      </c>
      <c r="S414" s="10">
        <v>269</v>
      </c>
      <c r="T414" s="10">
        <v>444</v>
      </c>
      <c r="U414" s="10">
        <v>635</v>
      </c>
      <c r="V414" s="18">
        <f t="shared" si="125"/>
        <v>0.48167539267015708</v>
      </c>
      <c r="W414" s="18">
        <f t="shared" si="126"/>
        <v>0.61825726141078841</v>
      </c>
      <c r="X414" s="18">
        <f t="shared" si="127"/>
        <v>0.74876847290640391</v>
      </c>
      <c r="Y414" s="18">
        <f t="shared" si="128"/>
        <v>0.67792792792792789</v>
      </c>
      <c r="Z414" s="18">
        <f t="shared" si="129"/>
        <v>0.61889763779527562</v>
      </c>
      <c r="AA414" s="47">
        <f t="shared" si="130"/>
        <v>143</v>
      </c>
      <c r="AB414" s="6">
        <f t="shared" si="131"/>
        <v>51</v>
      </c>
      <c r="AC414" s="40">
        <v>350</v>
      </c>
      <c r="AD414" s="40">
        <f t="shared" si="132"/>
        <v>0</v>
      </c>
      <c r="AE414" s="41">
        <f t="shared" si="133"/>
        <v>1</v>
      </c>
      <c r="AF414" s="4">
        <v>16</v>
      </c>
      <c r="AG414" s="4">
        <v>19</v>
      </c>
      <c r="AH414" s="87">
        <f t="shared" si="134"/>
        <v>0.1875</v>
      </c>
      <c r="AI414" s="43">
        <f t="shared" si="135"/>
        <v>0.31578947368421051</v>
      </c>
      <c r="AJ414" s="53">
        <f t="shared" si="136"/>
        <v>9.7999999999999545</v>
      </c>
      <c r="AK414" s="53">
        <f t="shared" si="137"/>
        <v>0</v>
      </c>
      <c r="AL414" s="53">
        <f t="shared" si="138"/>
        <v>0</v>
      </c>
      <c r="AM414" s="88">
        <f t="shared" si="139"/>
        <v>0</v>
      </c>
      <c r="AN414" s="88">
        <f t="shared" si="140"/>
        <v>0</v>
      </c>
    </row>
    <row r="415" spans="1:40" ht="15" hidden="1" x14ac:dyDescent="0.25">
      <c r="A415" s="11" t="s">
        <v>401</v>
      </c>
      <c r="B415" s="13" t="s">
        <v>1064</v>
      </c>
      <c r="C415" s="1" t="str">
        <f t="shared" si="124"/>
        <v>HAKKARİ</v>
      </c>
      <c r="D415" s="14">
        <v>169</v>
      </c>
      <c r="E415" s="14">
        <v>618</v>
      </c>
      <c r="F415" s="14">
        <v>513</v>
      </c>
      <c r="G415" s="14">
        <v>1300</v>
      </c>
      <c r="H415" s="15">
        <v>295</v>
      </c>
      <c r="I415" s="15">
        <v>736</v>
      </c>
      <c r="J415" s="15">
        <v>633</v>
      </c>
      <c r="K415" s="15">
        <v>1664</v>
      </c>
      <c r="L415" s="49">
        <v>210</v>
      </c>
      <c r="M415" s="6">
        <v>80</v>
      </c>
      <c r="N415" s="16">
        <f t="shared" si="122"/>
        <v>364</v>
      </c>
      <c r="O415" s="17">
        <f t="shared" si="123"/>
        <v>0.28000000000000003</v>
      </c>
      <c r="P415" s="10">
        <v>1303</v>
      </c>
      <c r="Q415" s="10">
        <v>1498</v>
      </c>
      <c r="R415" s="10">
        <v>1134</v>
      </c>
      <c r="S415" s="10">
        <v>1551</v>
      </c>
      <c r="T415" s="10">
        <v>2632</v>
      </c>
      <c r="U415" s="10">
        <v>3935</v>
      </c>
      <c r="V415" s="18">
        <f t="shared" si="125"/>
        <v>0.2264006139677667</v>
      </c>
      <c r="W415" s="18">
        <f t="shared" si="126"/>
        <v>0.49132176234979974</v>
      </c>
      <c r="X415" s="18">
        <f t="shared" si="127"/>
        <v>0.6728395061728395</v>
      </c>
      <c r="Y415" s="18">
        <f t="shared" si="128"/>
        <v>0.56952887537993924</v>
      </c>
      <c r="Z415" s="18">
        <f t="shared" si="129"/>
        <v>0.45590851334180432</v>
      </c>
      <c r="AA415" s="47">
        <f t="shared" si="130"/>
        <v>1133</v>
      </c>
      <c r="AB415" s="6">
        <f t="shared" si="131"/>
        <v>371</v>
      </c>
      <c r="AC415" s="40">
        <v>1643</v>
      </c>
      <c r="AD415" s="40">
        <f t="shared" si="132"/>
        <v>21</v>
      </c>
      <c r="AE415" s="41">
        <f t="shared" si="133"/>
        <v>0.98737980769230771</v>
      </c>
      <c r="AF415" s="4">
        <v>75</v>
      </c>
      <c r="AG415" s="4">
        <v>111</v>
      </c>
      <c r="AH415" s="87">
        <f t="shared" si="134"/>
        <v>0.48</v>
      </c>
      <c r="AI415" s="43">
        <f t="shared" si="135"/>
        <v>0.64864864864864868</v>
      </c>
      <c r="AJ415" s="53">
        <f t="shared" si="136"/>
        <v>343.39999999999986</v>
      </c>
      <c r="AK415" s="53">
        <f t="shared" si="137"/>
        <v>17</v>
      </c>
      <c r="AL415" s="53">
        <f t="shared" si="138"/>
        <v>3</v>
      </c>
      <c r="AM415" s="88">
        <f t="shared" si="139"/>
        <v>1360</v>
      </c>
      <c r="AN415" s="88">
        <f t="shared" si="140"/>
        <v>3600</v>
      </c>
    </row>
    <row r="416" spans="1:40" ht="15" hidden="1" x14ac:dyDescent="0.25">
      <c r="A416" s="11" t="s">
        <v>401</v>
      </c>
      <c r="B416" s="13" t="s">
        <v>403</v>
      </c>
      <c r="C416" s="1" t="str">
        <f t="shared" si="124"/>
        <v>HAKKARİ</v>
      </c>
      <c r="D416" s="14">
        <v>30</v>
      </c>
      <c r="E416" s="14">
        <v>120</v>
      </c>
      <c r="F416" s="14">
        <v>109</v>
      </c>
      <c r="G416" s="14">
        <v>259</v>
      </c>
      <c r="H416" s="15">
        <v>51</v>
      </c>
      <c r="I416" s="15">
        <v>236</v>
      </c>
      <c r="J416" s="15">
        <v>183</v>
      </c>
      <c r="K416" s="15">
        <v>470</v>
      </c>
      <c r="L416" s="49">
        <v>136</v>
      </c>
      <c r="M416" s="6">
        <v>17</v>
      </c>
      <c r="N416" s="16">
        <f t="shared" si="122"/>
        <v>211</v>
      </c>
      <c r="O416" s="17">
        <f t="shared" si="123"/>
        <v>0.81467181467181471</v>
      </c>
      <c r="P416" s="10">
        <v>1101</v>
      </c>
      <c r="Q416" s="10">
        <v>1320</v>
      </c>
      <c r="R416" s="10">
        <v>1082</v>
      </c>
      <c r="S416" s="10">
        <v>1460</v>
      </c>
      <c r="T416" s="10">
        <v>2402</v>
      </c>
      <c r="U416" s="10">
        <v>3503</v>
      </c>
      <c r="V416" s="18">
        <f t="shared" si="125"/>
        <v>4.632152588555858E-2</v>
      </c>
      <c r="W416" s="18">
        <f t="shared" si="126"/>
        <v>0.1787878787878788</v>
      </c>
      <c r="X416" s="18">
        <f t="shared" si="127"/>
        <v>0.27911275415896486</v>
      </c>
      <c r="Y416" s="18">
        <f t="shared" si="128"/>
        <v>0.22398001665278935</v>
      </c>
      <c r="Z416" s="18">
        <f t="shared" si="129"/>
        <v>0.16814159292035399</v>
      </c>
      <c r="AA416" s="47">
        <f t="shared" si="130"/>
        <v>1864</v>
      </c>
      <c r="AB416" s="6">
        <f t="shared" si="131"/>
        <v>780</v>
      </c>
      <c r="AC416" s="40">
        <v>470</v>
      </c>
      <c r="AD416" s="40">
        <f t="shared" si="132"/>
        <v>0</v>
      </c>
      <c r="AE416" s="41">
        <f t="shared" si="133"/>
        <v>1</v>
      </c>
      <c r="AF416" s="4">
        <v>33</v>
      </c>
      <c r="AG416" s="4">
        <v>34</v>
      </c>
      <c r="AH416" s="87">
        <f t="shared" si="134"/>
        <v>3.0303030303030304E-2</v>
      </c>
      <c r="AI416" s="43">
        <f t="shared" si="135"/>
        <v>5.8823529411764705E-2</v>
      </c>
      <c r="AJ416" s="53">
        <f t="shared" si="136"/>
        <v>1143.3999999999999</v>
      </c>
      <c r="AK416" s="53">
        <f t="shared" si="137"/>
        <v>57</v>
      </c>
      <c r="AL416" s="53">
        <f t="shared" si="138"/>
        <v>11</v>
      </c>
      <c r="AM416" s="88">
        <f t="shared" si="139"/>
        <v>4560</v>
      </c>
      <c r="AN416" s="88">
        <f t="shared" si="140"/>
        <v>13200</v>
      </c>
    </row>
    <row r="417" spans="1:40" ht="15" hidden="1" x14ac:dyDescent="0.25">
      <c r="A417" s="11" t="s">
        <v>401</v>
      </c>
      <c r="B417" s="13" t="s">
        <v>404</v>
      </c>
      <c r="C417" s="1" t="str">
        <f t="shared" si="124"/>
        <v>HAKKARİ</v>
      </c>
      <c r="D417" s="14">
        <v>93</v>
      </c>
      <c r="E417" s="14">
        <v>452</v>
      </c>
      <c r="F417" s="14">
        <v>383</v>
      </c>
      <c r="G417" s="14">
        <v>928</v>
      </c>
      <c r="H417" s="15">
        <v>114</v>
      </c>
      <c r="I417" s="15">
        <v>485</v>
      </c>
      <c r="J417" s="15">
        <v>405</v>
      </c>
      <c r="K417" s="15">
        <v>1004</v>
      </c>
      <c r="L417" s="49">
        <v>347</v>
      </c>
      <c r="M417" s="6">
        <v>39</v>
      </c>
      <c r="N417" s="16">
        <f t="shared" si="122"/>
        <v>76</v>
      </c>
      <c r="O417" s="17">
        <f t="shared" si="123"/>
        <v>8.1896551724137928E-2</v>
      </c>
      <c r="P417" s="10">
        <v>1880</v>
      </c>
      <c r="Q417" s="10">
        <v>2456</v>
      </c>
      <c r="R417" s="10">
        <v>1805</v>
      </c>
      <c r="S417" s="10">
        <v>2455</v>
      </c>
      <c r="T417" s="10">
        <v>4261</v>
      </c>
      <c r="U417" s="10">
        <v>6141</v>
      </c>
      <c r="V417" s="18">
        <f t="shared" si="125"/>
        <v>6.0638297872340423E-2</v>
      </c>
      <c r="W417" s="18">
        <f t="shared" si="126"/>
        <v>0.19747557003257329</v>
      </c>
      <c r="X417" s="18">
        <f t="shared" si="127"/>
        <v>0.39501385041551246</v>
      </c>
      <c r="Y417" s="18">
        <f t="shared" si="128"/>
        <v>0.2811546585308613</v>
      </c>
      <c r="Z417" s="18">
        <f t="shared" si="129"/>
        <v>0.21364598599576617</v>
      </c>
      <c r="AA417" s="47">
        <f t="shared" si="130"/>
        <v>3063</v>
      </c>
      <c r="AB417" s="6">
        <f t="shared" si="131"/>
        <v>1092</v>
      </c>
      <c r="AC417" s="40">
        <v>993</v>
      </c>
      <c r="AD417" s="40">
        <f t="shared" si="132"/>
        <v>11</v>
      </c>
      <c r="AE417" s="41">
        <f t="shared" si="133"/>
        <v>0.98904382470119523</v>
      </c>
      <c r="AF417" s="4">
        <v>43</v>
      </c>
      <c r="AG417" s="4">
        <v>58</v>
      </c>
      <c r="AH417" s="87">
        <f t="shared" si="134"/>
        <v>0.34883720930232559</v>
      </c>
      <c r="AI417" s="43">
        <f t="shared" si="135"/>
        <v>0.51724137931034486</v>
      </c>
      <c r="AJ417" s="53">
        <f t="shared" si="136"/>
        <v>1784.6999999999998</v>
      </c>
      <c r="AK417" s="53">
        <f t="shared" si="137"/>
        <v>89</v>
      </c>
      <c r="AL417" s="53">
        <f t="shared" si="138"/>
        <v>17</v>
      </c>
      <c r="AM417" s="88">
        <f t="shared" si="139"/>
        <v>7120</v>
      </c>
      <c r="AN417" s="88">
        <f t="shared" si="140"/>
        <v>20400</v>
      </c>
    </row>
    <row r="418" spans="1:40" ht="15" hidden="1" x14ac:dyDescent="0.25">
      <c r="A418" s="11" t="s">
        <v>405</v>
      </c>
      <c r="B418" s="13" t="s">
        <v>406</v>
      </c>
      <c r="C418" s="1" t="str">
        <f t="shared" si="124"/>
        <v>HATAY</v>
      </c>
      <c r="D418" s="14">
        <v>274</v>
      </c>
      <c r="E418" s="14">
        <v>1359</v>
      </c>
      <c r="F418" s="14">
        <v>687</v>
      </c>
      <c r="G418" s="14">
        <v>2320</v>
      </c>
      <c r="H418" s="15">
        <v>227</v>
      </c>
      <c r="I418" s="15">
        <v>1100</v>
      </c>
      <c r="J418" s="15">
        <v>1095</v>
      </c>
      <c r="K418" s="15">
        <v>2422</v>
      </c>
      <c r="L418" s="49">
        <v>177</v>
      </c>
      <c r="M418" s="6">
        <v>79</v>
      </c>
      <c r="N418" s="16">
        <f t="shared" si="122"/>
        <v>102</v>
      </c>
      <c r="O418" s="17">
        <f t="shared" si="123"/>
        <v>4.3965517241379308E-2</v>
      </c>
      <c r="P418" s="10">
        <v>1062</v>
      </c>
      <c r="Q418" s="10">
        <v>1377</v>
      </c>
      <c r="R418" s="10">
        <v>1061</v>
      </c>
      <c r="S418" s="10">
        <v>1410</v>
      </c>
      <c r="T418" s="10">
        <v>2438</v>
      </c>
      <c r="U418" s="10">
        <v>3500</v>
      </c>
      <c r="V418" s="18">
        <f t="shared" si="125"/>
        <v>0.21374764595103579</v>
      </c>
      <c r="W418" s="18">
        <f t="shared" si="126"/>
        <v>0.79883805374001449</v>
      </c>
      <c r="X418" s="18">
        <f t="shared" si="127"/>
        <v>1.124410933081998</v>
      </c>
      <c r="Y418" s="18">
        <f t="shared" si="128"/>
        <v>0.94052502050861364</v>
      </c>
      <c r="Z418" s="18">
        <f t="shared" si="129"/>
        <v>0.72</v>
      </c>
      <c r="AA418" s="47">
        <f t="shared" si="130"/>
        <v>145</v>
      </c>
      <c r="AB418" s="6">
        <f t="shared" si="131"/>
        <v>-132</v>
      </c>
      <c r="AC418" s="40">
        <v>2422</v>
      </c>
      <c r="AD418" s="40">
        <f t="shared" si="132"/>
        <v>0</v>
      </c>
      <c r="AE418" s="41">
        <f t="shared" si="133"/>
        <v>1</v>
      </c>
      <c r="AF418" s="4">
        <v>67</v>
      </c>
      <c r="AG418" s="4">
        <v>100</v>
      </c>
      <c r="AH418" s="87">
        <f t="shared" si="134"/>
        <v>0.4925373134328358</v>
      </c>
      <c r="AI418" s="43">
        <f t="shared" si="135"/>
        <v>0.66</v>
      </c>
      <c r="AJ418" s="53">
        <f t="shared" si="136"/>
        <v>0</v>
      </c>
      <c r="AK418" s="53">
        <f t="shared" si="137"/>
        <v>0</v>
      </c>
      <c r="AL418" s="53">
        <f t="shared" si="138"/>
        <v>0</v>
      </c>
      <c r="AM418" s="88">
        <f t="shared" si="139"/>
        <v>0</v>
      </c>
      <c r="AN418" s="88">
        <f t="shared" si="140"/>
        <v>0</v>
      </c>
    </row>
    <row r="419" spans="1:40" ht="15" hidden="1" x14ac:dyDescent="0.25">
      <c r="A419" s="25" t="s">
        <v>405</v>
      </c>
      <c r="B419" s="26" t="s">
        <v>407</v>
      </c>
      <c r="C419" s="1" t="str">
        <f t="shared" si="124"/>
        <v>HATAY</v>
      </c>
      <c r="D419" s="27">
        <v>126</v>
      </c>
      <c r="E419" s="27">
        <v>87</v>
      </c>
      <c r="F419" s="27">
        <v>28</v>
      </c>
      <c r="G419" s="27">
        <v>241</v>
      </c>
      <c r="H419" s="15">
        <v>525</v>
      </c>
      <c r="I419" s="15">
        <v>2479</v>
      </c>
      <c r="J419" s="15">
        <v>4276</v>
      </c>
      <c r="K419" s="15">
        <v>7280</v>
      </c>
      <c r="L419" s="49">
        <v>352</v>
      </c>
      <c r="M419" s="6">
        <v>722</v>
      </c>
      <c r="N419" s="16">
        <f t="shared" si="122"/>
        <v>7039</v>
      </c>
      <c r="O419" s="17">
        <f t="shared" si="123"/>
        <v>29.207468879668049</v>
      </c>
      <c r="P419" s="10">
        <v>5376</v>
      </c>
      <c r="Q419" s="10">
        <v>7118</v>
      </c>
      <c r="R419" s="10">
        <v>5293</v>
      </c>
      <c r="S419" s="10">
        <v>7046</v>
      </c>
      <c r="T419" s="10">
        <v>12411</v>
      </c>
      <c r="U419" s="10">
        <v>17787</v>
      </c>
      <c r="V419" s="18">
        <f t="shared" si="125"/>
        <v>9.765625E-2</v>
      </c>
      <c r="W419" s="18">
        <f t="shared" si="126"/>
        <v>0.34827198651306546</v>
      </c>
      <c r="X419" s="18">
        <f t="shared" si="127"/>
        <v>0.73795579066691852</v>
      </c>
      <c r="Y419" s="18">
        <f t="shared" si="128"/>
        <v>0.51446297639191041</v>
      </c>
      <c r="Z419" s="18">
        <f t="shared" si="129"/>
        <v>0.38848597290155734</v>
      </c>
      <c r="AA419" s="47">
        <f t="shared" si="130"/>
        <v>6026</v>
      </c>
      <c r="AB419" s="6">
        <f t="shared" si="131"/>
        <v>1387</v>
      </c>
      <c r="AC419" s="40">
        <v>6866</v>
      </c>
      <c r="AD419" s="40">
        <f t="shared" si="132"/>
        <v>414</v>
      </c>
      <c r="AE419" s="41">
        <f t="shared" si="133"/>
        <v>0.94313186813186811</v>
      </c>
      <c r="AF419" s="4">
        <v>140</v>
      </c>
      <c r="AG419" s="4">
        <v>325</v>
      </c>
      <c r="AH419" s="87">
        <f t="shared" si="134"/>
        <v>1.3214285714285714</v>
      </c>
      <c r="AI419" s="43">
        <f t="shared" si="135"/>
        <v>1.1384615384615384</v>
      </c>
      <c r="AJ419" s="53">
        <f t="shared" si="136"/>
        <v>2302.6999999999989</v>
      </c>
      <c r="AK419" s="53">
        <f t="shared" si="137"/>
        <v>115</v>
      </c>
      <c r="AL419" s="53">
        <f t="shared" si="138"/>
        <v>23</v>
      </c>
      <c r="AM419" s="88">
        <f t="shared" si="139"/>
        <v>9200</v>
      </c>
      <c r="AN419" s="88">
        <f t="shared" si="140"/>
        <v>27600</v>
      </c>
    </row>
    <row r="420" spans="1:40" ht="15" hidden="1" x14ac:dyDescent="0.25">
      <c r="A420" s="22" t="s">
        <v>405</v>
      </c>
      <c r="B420" s="23" t="s">
        <v>408</v>
      </c>
      <c r="C420" s="1" t="str">
        <f t="shared" si="124"/>
        <v>HATAY</v>
      </c>
      <c r="D420" s="24">
        <v>0</v>
      </c>
      <c r="E420" s="24">
        <v>0</v>
      </c>
      <c r="F420" s="24">
        <v>0</v>
      </c>
      <c r="G420" s="24">
        <v>0</v>
      </c>
      <c r="H420" s="15">
        <v>62</v>
      </c>
      <c r="I420" s="15">
        <v>488</v>
      </c>
      <c r="J420" s="15">
        <v>854</v>
      </c>
      <c r="K420" s="15">
        <v>1404</v>
      </c>
      <c r="L420" s="49">
        <v>89</v>
      </c>
      <c r="M420" s="6">
        <v>123</v>
      </c>
      <c r="N420" s="16">
        <v>0</v>
      </c>
      <c r="O420" s="17">
        <v>0</v>
      </c>
      <c r="P420" s="10">
        <v>1106</v>
      </c>
      <c r="Q420" s="10">
        <v>1473</v>
      </c>
      <c r="R420" s="10">
        <v>1167</v>
      </c>
      <c r="S420" s="10">
        <v>1521</v>
      </c>
      <c r="T420" s="10">
        <v>2640</v>
      </c>
      <c r="U420" s="10">
        <v>3746</v>
      </c>
      <c r="V420" s="18">
        <f t="shared" si="125"/>
        <v>5.6057866184448461E-2</v>
      </c>
      <c r="W420" s="18">
        <f t="shared" si="126"/>
        <v>0.33129667345553293</v>
      </c>
      <c r="X420" s="18">
        <f t="shared" si="127"/>
        <v>0.70265638389031704</v>
      </c>
      <c r="Y420" s="18">
        <f t="shared" si="128"/>
        <v>0.49545454545454548</v>
      </c>
      <c r="Z420" s="18">
        <f t="shared" si="129"/>
        <v>0.36572343833422316</v>
      </c>
      <c r="AA420" s="47">
        <f t="shared" si="130"/>
        <v>1332</v>
      </c>
      <c r="AB420" s="6">
        <f t="shared" si="131"/>
        <v>347</v>
      </c>
      <c r="AC420" s="40">
        <v>1308</v>
      </c>
      <c r="AD420" s="40">
        <f t="shared" si="132"/>
        <v>96</v>
      </c>
      <c r="AE420" s="41">
        <f t="shared" si="133"/>
        <v>0.93162393162393164</v>
      </c>
      <c r="AF420" s="4">
        <v>54</v>
      </c>
      <c r="AG420" s="4">
        <v>69</v>
      </c>
      <c r="AH420" s="87">
        <f t="shared" si="134"/>
        <v>0.27777777777777779</v>
      </c>
      <c r="AI420" s="43">
        <f t="shared" si="135"/>
        <v>0.43478260869565216</v>
      </c>
      <c r="AJ420" s="53">
        <f t="shared" si="136"/>
        <v>539.99999999999977</v>
      </c>
      <c r="AK420" s="53">
        <f t="shared" si="137"/>
        <v>27</v>
      </c>
      <c r="AL420" s="53">
        <f t="shared" si="138"/>
        <v>5</v>
      </c>
      <c r="AM420" s="88">
        <f t="shared" si="139"/>
        <v>2160</v>
      </c>
      <c r="AN420" s="88">
        <f t="shared" si="140"/>
        <v>6000</v>
      </c>
    </row>
    <row r="421" spans="1:40" ht="15" hidden="1" x14ac:dyDescent="0.25">
      <c r="A421" s="11" t="s">
        <v>405</v>
      </c>
      <c r="B421" s="13" t="s">
        <v>409</v>
      </c>
      <c r="C421" s="1" t="str">
        <f t="shared" si="124"/>
        <v>HATAY</v>
      </c>
      <c r="D421" s="14">
        <v>62</v>
      </c>
      <c r="E421" s="14">
        <v>467</v>
      </c>
      <c r="F421" s="14">
        <v>390</v>
      </c>
      <c r="G421" s="14">
        <v>919</v>
      </c>
      <c r="H421" s="15">
        <v>31</v>
      </c>
      <c r="I421" s="15">
        <v>193</v>
      </c>
      <c r="J421" s="15">
        <v>394</v>
      </c>
      <c r="K421" s="15">
        <v>618</v>
      </c>
      <c r="L421" s="49">
        <v>17</v>
      </c>
      <c r="M421" s="6">
        <v>105</v>
      </c>
      <c r="N421" s="16">
        <f>K421-G421</f>
        <v>-301</v>
      </c>
      <c r="O421" s="17">
        <f>(K421-G421)/G421</f>
        <v>-0.32752992383025026</v>
      </c>
      <c r="P421" s="10">
        <v>407</v>
      </c>
      <c r="Q421" s="10">
        <v>555</v>
      </c>
      <c r="R421" s="10">
        <v>418</v>
      </c>
      <c r="S421" s="10">
        <v>550</v>
      </c>
      <c r="T421" s="10">
        <v>973</v>
      </c>
      <c r="U421" s="10">
        <v>1380</v>
      </c>
      <c r="V421" s="18">
        <f t="shared" si="125"/>
        <v>7.6167076167076173E-2</v>
      </c>
      <c r="W421" s="18">
        <f t="shared" si="126"/>
        <v>0.34774774774774775</v>
      </c>
      <c r="X421" s="18">
        <f t="shared" si="127"/>
        <v>0.73205741626794263</v>
      </c>
      <c r="Y421" s="18">
        <f t="shared" si="128"/>
        <v>0.51284686536485102</v>
      </c>
      <c r="Z421" s="18">
        <f t="shared" si="129"/>
        <v>0.38405797101449274</v>
      </c>
      <c r="AA421" s="47">
        <f t="shared" si="130"/>
        <v>474</v>
      </c>
      <c r="AB421" s="6">
        <f t="shared" si="131"/>
        <v>112</v>
      </c>
      <c r="AC421" s="40">
        <v>546</v>
      </c>
      <c r="AD421" s="40">
        <f t="shared" si="132"/>
        <v>72</v>
      </c>
      <c r="AE421" s="41">
        <f t="shared" si="133"/>
        <v>0.88349514563106801</v>
      </c>
      <c r="AF421" s="4">
        <v>17</v>
      </c>
      <c r="AG421" s="4">
        <v>33</v>
      </c>
      <c r="AH421" s="87">
        <f t="shared" si="134"/>
        <v>0.94117647058823528</v>
      </c>
      <c r="AI421" s="43">
        <f t="shared" si="135"/>
        <v>0.96969696969696972</v>
      </c>
      <c r="AJ421" s="53">
        <f t="shared" si="136"/>
        <v>182.09999999999991</v>
      </c>
      <c r="AK421" s="53">
        <f t="shared" si="137"/>
        <v>9</v>
      </c>
      <c r="AL421" s="53">
        <f t="shared" si="138"/>
        <v>1</v>
      </c>
      <c r="AM421" s="88">
        <f t="shared" si="139"/>
        <v>720</v>
      </c>
      <c r="AN421" s="88">
        <f t="shared" si="140"/>
        <v>1200</v>
      </c>
    </row>
    <row r="422" spans="1:40" ht="15" hidden="1" x14ac:dyDescent="0.25">
      <c r="A422" s="22" t="s">
        <v>405</v>
      </c>
      <c r="B422" s="23" t="s">
        <v>410</v>
      </c>
      <c r="C422" s="1" t="str">
        <f t="shared" si="124"/>
        <v>HATAY</v>
      </c>
      <c r="D422" s="24">
        <v>0</v>
      </c>
      <c r="E422" s="24">
        <v>0</v>
      </c>
      <c r="F422" s="24">
        <v>0</v>
      </c>
      <c r="G422" s="24">
        <v>0</v>
      </c>
      <c r="H422" s="15">
        <v>227</v>
      </c>
      <c r="I422" s="15">
        <v>1015</v>
      </c>
      <c r="J422" s="15">
        <v>1656</v>
      </c>
      <c r="K422" s="15">
        <v>2898</v>
      </c>
      <c r="L422" s="49">
        <v>127</v>
      </c>
      <c r="M422" s="6">
        <v>265</v>
      </c>
      <c r="N422" s="16">
        <v>0</v>
      </c>
      <c r="O422" s="17">
        <v>0</v>
      </c>
      <c r="P422" s="10">
        <v>1944</v>
      </c>
      <c r="Q422" s="10">
        <v>2387</v>
      </c>
      <c r="R422" s="10">
        <v>1767</v>
      </c>
      <c r="S422" s="10">
        <v>2317</v>
      </c>
      <c r="T422" s="10">
        <v>4154</v>
      </c>
      <c r="U422" s="10">
        <v>6098</v>
      </c>
      <c r="V422" s="18">
        <f t="shared" si="125"/>
        <v>0.11676954732510288</v>
      </c>
      <c r="W422" s="18">
        <f t="shared" si="126"/>
        <v>0.42521994134897362</v>
      </c>
      <c r="X422" s="18">
        <f t="shared" si="127"/>
        <v>0.85908319185059423</v>
      </c>
      <c r="Y422" s="18">
        <f t="shared" si="128"/>
        <v>0.60977371208473763</v>
      </c>
      <c r="Z422" s="18">
        <f t="shared" si="129"/>
        <v>0.45260741226631684</v>
      </c>
      <c r="AA422" s="47">
        <f t="shared" si="130"/>
        <v>1621</v>
      </c>
      <c r="AB422" s="6">
        <f t="shared" si="131"/>
        <v>249</v>
      </c>
      <c r="AC422" s="40">
        <v>2617</v>
      </c>
      <c r="AD422" s="40">
        <f t="shared" si="132"/>
        <v>281</v>
      </c>
      <c r="AE422" s="41">
        <f t="shared" si="133"/>
        <v>0.90303657694962047</v>
      </c>
      <c r="AF422" s="4">
        <v>70</v>
      </c>
      <c r="AG422" s="4">
        <v>136</v>
      </c>
      <c r="AH422" s="87">
        <f t="shared" si="134"/>
        <v>0.94285714285714284</v>
      </c>
      <c r="AI422" s="43">
        <f t="shared" si="135"/>
        <v>0.97058823529411764</v>
      </c>
      <c r="AJ422" s="53">
        <f t="shared" si="136"/>
        <v>374.79999999999973</v>
      </c>
      <c r="AK422" s="53">
        <f t="shared" si="137"/>
        <v>18</v>
      </c>
      <c r="AL422" s="53">
        <f t="shared" si="138"/>
        <v>3</v>
      </c>
      <c r="AM422" s="88">
        <f t="shared" si="139"/>
        <v>1440</v>
      </c>
      <c r="AN422" s="88">
        <f t="shared" si="140"/>
        <v>3600</v>
      </c>
    </row>
    <row r="423" spans="1:40" ht="15" hidden="1" x14ac:dyDescent="0.25">
      <c r="A423" s="11" t="s">
        <v>405</v>
      </c>
      <c r="B423" s="13" t="s">
        <v>411</v>
      </c>
      <c r="C423" s="1" t="str">
        <f t="shared" si="124"/>
        <v>HATAY</v>
      </c>
      <c r="D423" s="14">
        <v>234</v>
      </c>
      <c r="E423" s="14">
        <v>1293</v>
      </c>
      <c r="F423" s="14">
        <v>1953</v>
      </c>
      <c r="G423" s="14">
        <v>3480</v>
      </c>
      <c r="H423" s="15">
        <v>234</v>
      </c>
      <c r="I423" s="15">
        <v>709</v>
      </c>
      <c r="J423" s="15">
        <v>1826</v>
      </c>
      <c r="K423" s="15">
        <v>2769</v>
      </c>
      <c r="L423" s="49">
        <v>32</v>
      </c>
      <c r="M423" s="6">
        <v>540</v>
      </c>
      <c r="N423" s="16">
        <f t="shared" ref="N423:N428" si="141">K423-G423</f>
        <v>-711</v>
      </c>
      <c r="O423" s="17">
        <f t="shared" ref="O423:O428" si="142">(K423-G423)/G423</f>
        <v>-0.2043103448275862</v>
      </c>
      <c r="P423" s="10">
        <v>1704</v>
      </c>
      <c r="Q423" s="10">
        <v>2220</v>
      </c>
      <c r="R423" s="10">
        <v>1757</v>
      </c>
      <c r="S423" s="10">
        <v>2361</v>
      </c>
      <c r="T423" s="10">
        <v>3977</v>
      </c>
      <c r="U423" s="10">
        <v>5681</v>
      </c>
      <c r="V423" s="18">
        <f t="shared" si="125"/>
        <v>0.13732394366197184</v>
      </c>
      <c r="W423" s="18">
        <f t="shared" si="126"/>
        <v>0.31936936936936938</v>
      </c>
      <c r="X423" s="18">
        <f t="shared" si="127"/>
        <v>0.75014228799089355</v>
      </c>
      <c r="Y423" s="18">
        <f t="shared" si="128"/>
        <v>0.50968066381694743</v>
      </c>
      <c r="Z423" s="18">
        <f t="shared" si="129"/>
        <v>0.39799331103678931</v>
      </c>
      <c r="AA423" s="47">
        <f t="shared" si="130"/>
        <v>1950</v>
      </c>
      <c r="AB423" s="6">
        <f t="shared" si="131"/>
        <v>439</v>
      </c>
      <c r="AC423" s="40">
        <v>2731</v>
      </c>
      <c r="AD423" s="40">
        <f t="shared" si="132"/>
        <v>38</v>
      </c>
      <c r="AE423" s="41">
        <f t="shared" si="133"/>
        <v>0.98627663416395805</v>
      </c>
      <c r="AF423" s="4">
        <v>53</v>
      </c>
      <c r="AG423" s="4">
        <v>122</v>
      </c>
      <c r="AH423" s="87">
        <f t="shared" si="134"/>
        <v>1.3018867924528301</v>
      </c>
      <c r="AI423" s="43">
        <f t="shared" si="135"/>
        <v>1.1311475409836065</v>
      </c>
      <c r="AJ423" s="53">
        <f t="shared" si="136"/>
        <v>756.89999999999964</v>
      </c>
      <c r="AK423" s="53">
        <f t="shared" si="137"/>
        <v>37</v>
      </c>
      <c r="AL423" s="53">
        <f t="shared" si="138"/>
        <v>7</v>
      </c>
      <c r="AM423" s="88">
        <f t="shared" si="139"/>
        <v>2960</v>
      </c>
      <c r="AN423" s="88">
        <f t="shared" si="140"/>
        <v>8400</v>
      </c>
    </row>
    <row r="424" spans="1:40" ht="15" hidden="1" x14ac:dyDescent="0.25">
      <c r="A424" s="11" t="s">
        <v>405</v>
      </c>
      <c r="B424" s="13" t="s">
        <v>412</v>
      </c>
      <c r="C424" s="1" t="str">
        <f t="shared" si="124"/>
        <v>HATAY</v>
      </c>
      <c r="D424" s="14">
        <v>109</v>
      </c>
      <c r="E424" s="14">
        <v>638</v>
      </c>
      <c r="F424" s="14">
        <v>576</v>
      </c>
      <c r="G424" s="14">
        <v>1323</v>
      </c>
      <c r="H424" s="15">
        <v>135</v>
      </c>
      <c r="I424" s="15">
        <v>563</v>
      </c>
      <c r="J424" s="15">
        <v>631</v>
      </c>
      <c r="K424" s="15">
        <v>1329</v>
      </c>
      <c r="L424" s="49">
        <v>32</v>
      </c>
      <c r="M424" s="6">
        <v>149</v>
      </c>
      <c r="N424" s="16">
        <f t="shared" si="141"/>
        <v>6</v>
      </c>
      <c r="O424" s="17">
        <f t="shared" si="142"/>
        <v>4.5351473922902496E-3</v>
      </c>
      <c r="P424" s="10">
        <v>556</v>
      </c>
      <c r="Q424" s="10">
        <v>750</v>
      </c>
      <c r="R424" s="10">
        <v>564</v>
      </c>
      <c r="S424" s="10">
        <v>740</v>
      </c>
      <c r="T424" s="10">
        <v>1314</v>
      </c>
      <c r="U424" s="10">
        <v>1870</v>
      </c>
      <c r="V424" s="18">
        <f t="shared" si="125"/>
        <v>0.24280575539568344</v>
      </c>
      <c r="W424" s="18">
        <f t="shared" si="126"/>
        <v>0.7506666666666667</v>
      </c>
      <c r="X424" s="18">
        <f t="shared" si="127"/>
        <v>0.91134751773049649</v>
      </c>
      <c r="Y424" s="18">
        <f t="shared" si="128"/>
        <v>0.81963470319634701</v>
      </c>
      <c r="Z424" s="18">
        <f t="shared" si="129"/>
        <v>0.64812834224598925</v>
      </c>
      <c r="AA424" s="47">
        <f t="shared" si="130"/>
        <v>237</v>
      </c>
      <c r="AB424" s="6">
        <f t="shared" si="131"/>
        <v>50</v>
      </c>
      <c r="AC424" s="40">
        <v>1329</v>
      </c>
      <c r="AD424" s="40">
        <f t="shared" si="132"/>
        <v>0</v>
      </c>
      <c r="AE424" s="41">
        <f t="shared" si="133"/>
        <v>1</v>
      </c>
      <c r="AF424" s="4">
        <v>25</v>
      </c>
      <c r="AG424" s="4">
        <v>55</v>
      </c>
      <c r="AH424" s="87">
        <f t="shared" si="134"/>
        <v>1.2</v>
      </c>
      <c r="AI424" s="43">
        <f t="shared" si="135"/>
        <v>1.0909090909090908</v>
      </c>
      <c r="AJ424" s="53">
        <f t="shared" si="136"/>
        <v>0</v>
      </c>
      <c r="AK424" s="53">
        <f t="shared" si="137"/>
        <v>0</v>
      </c>
      <c r="AL424" s="53">
        <f t="shared" si="138"/>
        <v>0</v>
      </c>
      <c r="AM424" s="88">
        <f t="shared" si="139"/>
        <v>0</v>
      </c>
      <c r="AN424" s="88">
        <f t="shared" si="140"/>
        <v>0</v>
      </c>
    </row>
    <row r="425" spans="1:40" ht="15" hidden="1" x14ac:dyDescent="0.25">
      <c r="A425" s="11" t="s">
        <v>405</v>
      </c>
      <c r="B425" s="13" t="s">
        <v>413</v>
      </c>
      <c r="C425" s="1" t="str">
        <f t="shared" si="124"/>
        <v>HATAY</v>
      </c>
      <c r="D425" s="14">
        <v>113</v>
      </c>
      <c r="E425" s="14">
        <v>935</v>
      </c>
      <c r="F425" s="14">
        <v>736</v>
      </c>
      <c r="G425" s="14">
        <v>1784</v>
      </c>
      <c r="H425" s="15">
        <v>79</v>
      </c>
      <c r="I425" s="15">
        <v>549</v>
      </c>
      <c r="J425" s="15">
        <v>616</v>
      </c>
      <c r="K425" s="15">
        <v>1244</v>
      </c>
      <c r="L425" s="49">
        <v>71</v>
      </c>
      <c r="M425" s="6">
        <v>100</v>
      </c>
      <c r="N425" s="16">
        <f t="shared" si="141"/>
        <v>-540</v>
      </c>
      <c r="O425" s="17">
        <f t="shared" si="142"/>
        <v>-0.30269058295964124</v>
      </c>
      <c r="P425" s="10">
        <v>751</v>
      </c>
      <c r="Q425" s="10">
        <v>1104</v>
      </c>
      <c r="R425" s="10">
        <v>826</v>
      </c>
      <c r="S425" s="10">
        <v>1085</v>
      </c>
      <c r="T425" s="10">
        <v>1930</v>
      </c>
      <c r="U425" s="10">
        <v>2681</v>
      </c>
      <c r="V425" s="18">
        <f t="shared" si="125"/>
        <v>0.1051930758988016</v>
      </c>
      <c r="W425" s="18">
        <f t="shared" si="126"/>
        <v>0.49728260869565216</v>
      </c>
      <c r="X425" s="18">
        <f t="shared" si="127"/>
        <v>0.71065375302663436</v>
      </c>
      <c r="Y425" s="18">
        <f t="shared" si="128"/>
        <v>0.58860103626943006</v>
      </c>
      <c r="Z425" s="18">
        <f t="shared" si="129"/>
        <v>0.45318910854158895</v>
      </c>
      <c r="AA425" s="47">
        <f t="shared" si="130"/>
        <v>794</v>
      </c>
      <c r="AB425" s="6">
        <f t="shared" si="131"/>
        <v>239</v>
      </c>
      <c r="AC425" s="40">
        <v>1244</v>
      </c>
      <c r="AD425" s="40">
        <f t="shared" si="132"/>
        <v>0</v>
      </c>
      <c r="AE425" s="41">
        <f t="shared" si="133"/>
        <v>1</v>
      </c>
      <c r="AF425" s="4">
        <v>50</v>
      </c>
      <c r="AG425" s="4">
        <v>71</v>
      </c>
      <c r="AH425" s="87">
        <f t="shared" si="134"/>
        <v>0.42</v>
      </c>
      <c r="AI425" s="43">
        <f t="shared" si="135"/>
        <v>0.59154929577464788</v>
      </c>
      <c r="AJ425" s="53">
        <f t="shared" si="136"/>
        <v>215</v>
      </c>
      <c r="AK425" s="53">
        <f t="shared" si="137"/>
        <v>10</v>
      </c>
      <c r="AL425" s="53">
        <f t="shared" si="138"/>
        <v>2</v>
      </c>
      <c r="AM425" s="88">
        <f t="shared" si="139"/>
        <v>800</v>
      </c>
      <c r="AN425" s="88">
        <f t="shared" si="140"/>
        <v>2400</v>
      </c>
    </row>
    <row r="426" spans="1:40" ht="15" hidden="1" x14ac:dyDescent="0.25">
      <c r="A426" s="11" t="s">
        <v>405</v>
      </c>
      <c r="B426" s="13" t="s">
        <v>414</v>
      </c>
      <c r="C426" s="1" t="str">
        <f t="shared" si="124"/>
        <v>HATAY</v>
      </c>
      <c r="D426" s="14">
        <v>397</v>
      </c>
      <c r="E426" s="14">
        <v>2514</v>
      </c>
      <c r="F426" s="14">
        <v>2996</v>
      </c>
      <c r="G426" s="14">
        <v>5907</v>
      </c>
      <c r="H426" s="15">
        <v>309</v>
      </c>
      <c r="I426" s="15">
        <v>1221</v>
      </c>
      <c r="J426" s="15">
        <v>2442</v>
      </c>
      <c r="K426" s="15">
        <v>3972</v>
      </c>
      <c r="L426" s="49">
        <v>119</v>
      </c>
      <c r="M426" s="6">
        <v>578</v>
      </c>
      <c r="N426" s="16">
        <f t="shared" si="141"/>
        <v>-1935</v>
      </c>
      <c r="O426" s="17">
        <f t="shared" si="142"/>
        <v>-0.32757745048247844</v>
      </c>
      <c r="P426" s="10">
        <v>3029</v>
      </c>
      <c r="Q426" s="10">
        <v>4026</v>
      </c>
      <c r="R426" s="10">
        <v>3047</v>
      </c>
      <c r="S426" s="10">
        <v>4099</v>
      </c>
      <c r="T426" s="10">
        <v>7073</v>
      </c>
      <c r="U426" s="10">
        <v>10102</v>
      </c>
      <c r="V426" s="18">
        <f t="shared" si="125"/>
        <v>0.10201386596236382</v>
      </c>
      <c r="W426" s="18">
        <f t="shared" si="126"/>
        <v>0.30327868852459017</v>
      </c>
      <c r="X426" s="18">
        <f t="shared" si="127"/>
        <v>0.65080406957663273</v>
      </c>
      <c r="Y426" s="18">
        <f t="shared" si="128"/>
        <v>0.45299024459211085</v>
      </c>
      <c r="Z426" s="18">
        <f t="shared" si="129"/>
        <v>0.34775292021381904</v>
      </c>
      <c r="AA426" s="47">
        <f t="shared" si="130"/>
        <v>3869</v>
      </c>
      <c r="AB426" s="6">
        <f t="shared" si="131"/>
        <v>1064</v>
      </c>
      <c r="AC426" s="40">
        <v>3505</v>
      </c>
      <c r="AD426" s="40">
        <f t="shared" si="132"/>
        <v>467</v>
      </c>
      <c r="AE426" s="41">
        <f t="shared" si="133"/>
        <v>0.88242698892245719</v>
      </c>
      <c r="AF426" s="4">
        <v>66</v>
      </c>
      <c r="AG426" s="4">
        <v>178</v>
      </c>
      <c r="AH426" s="87">
        <f t="shared" si="134"/>
        <v>1.696969696969697</v>
      </c>
      <c r="AI426" s="43">
        <f t="shared" si="135"/>
        <v>1.2584269662921348</v>
      </c>
      <c r="AJ426" s="53">
        <f t="shared" si="136"/>
        <v>1747.0999999999995</v>
      </c>
      <c r="AK426" s="53">
        <f t="shared" si="137"/>
        <v>87</v>
      </c>
      <c r="AL426" s="53">
        <f t="shared" si="138"/>
        <v>17</v>
      </c>
      <c r="AM426" s="88">
        <f t="shared" si="139"/>
        <v>6960</v>
      </c>
      <c r="AN426" s="88">
        <f t="shared" si="140"/>
        <v>20400</v>
      </c>
    </row>
    <row r="427" spans="1:40" ht="15" hidden="1" x14ac:dyDescent="0.25">
      <c r="A427" s="11" t="s">
        <v>405</v>
      </c>
      <c r="B427" s="13" t="s">
        <v>415</v>
      </c>
      <c r="C427" s="1" t="str">
        <f t="shared" si="124"/>
        <v>HATAY</v>
      </c>
      <c r="D427" s="14">
        <v>203</v>
      </c>
      <c r="E427" s="14">
        <v>1179</v>
      </c>
      <c r="F427" s="14">
        <v>1232</v>
      </c>
      <c r="G427" s="14">
        <v>2614</v>
      </c>
      <c r="H427" s="15">
        <v>177</v>
      </c>
      <c r="I427" s="15">
        <v>1068</v>
      </c>
      <c r="J427" s="15">
        <v>1479</v>
      </c>
      <c r="K427" s="15">
        <v>2724</v>
      </c>
      <c r="L427" s="49">
        <v>92</v>
      </c>
      <c r="M427" s="6">
        <v>345</v>
      </c>
      <c r="N427" s="16">
        <f t="shared" si="141"/>
        <v>110</v>
      </c>
      <c r="O427" s="17">
        <f t="shared" si="142"/>
        <v>4.2081101759755164E-2</v>
      </c>
      <c r="P427" s="10">
        <v>1511</v>
      </c>
      <c r="Q427" s="10">
        <v>2078</v>
      </c>
      <c r="R427" s="10">
        <v>1602</v>
      </c>
      <c r="S427" s="10">
        <v>2158</v>
      </c>
      <c r="T427" s="10">
        <v>3680</v>
      </c>
      <c r="U427" s="10">
        <v>5191</v>
      </c>
      <c r="V427" s="18">
        <f t="shared" si="125"/>
        <v>0.1171409662475182</v>
      </c>
      <c r="W427" s="18">
        <f t="shared" si="126"/>
        <v>0.51395572666025024</v>
      </c>
      <c r="X427" s="18">
        <f t="shared" si="127"/>
        <v>0.76529338327091134</v>
      </c>
      <c r="Y427" s="18">
        <f t="shared" si="128"/>
        <v>0.62336956521739129</v>
      </c>
      <c r="Z427" s="18">
        <f t="shared" si="129"/>
        <v>0.47601618185320749</v>
      </c>
      <c r="AA427" s="47">
        <f t="shared" si="130"/>
        <v>1386</v>
      </c>
      <c r="AB427" s="6">
        <f t="shared" si="131"/>
        <v>376</v>
      </c>
      <c r="AC427" s="40">
        <v>2693</v>
      </c>
      <c r="AD427" s="40">
        <f t="shared" si="132"/>
        <v>31</v>
      </c>
      <c r="AE427" s="41">
        <f t="shared" si="133"/>
        <v>0.9886196769456681</v>
      </c>
      <c r="AF427" s="4">
        <v>65</v>
      </c>
      <c r="AG427" s="4">
        <v>116</v>
      </c>
      <c r="AH427" s="87">
        <f t="shared" si="134"/>
        <v>0.7846153846153846</v>
      </c>
      <c r="AI427" s="43">
        <f t="shared" si="135"/>
        <v>0.87931034482758619</v>
      </c>
      <c r="AJ427" s="53">
        <f t="shared" si="136"/>
        <v>282</v>
      </c>
      <c r="AK427" s="53">
        <f t="shared" si="137"/>
        <v>14</v>
      </c>
      <c r="AL427" s="53">
        <f t="shared" si="138"/>
        <v>2</v>
      </c>
      <c r="AM427" s="88">
        <f t="shared" si="139"/>
        <v>1120</v>
      </c>
      <c r="AN427" s="88">
        <f t="shared" si="140"/>
        <v>2400</v>
      </c>
    </row>
    <row r="428" spans="1:40" ht="15" hidden="1" x14ac:dyDescent="0.25">
      <c r="A428" s="11" t="s">
        <v>405</v>
      </c>
      <c r="B428" s="13" t="s">
        <v>416</v>
      </c>
      <c r="C428" s="1" t="str">
        <f t="shared" si="124"/>
        <v>HATAY</v>
      </c>
      <c r="D428" s="14">
        <v>154</v>
      </c>
      <c r="E428" s="14">
        <v>299</v>
      </c>
      <c r="F428" s="14">
        <v>198</v>
      </c>
      <c r="G428" s="14">
        <v>651</v>
      </c>
      <c r="H428" s="15">
        <v>45</v>
      </c>
      <c r="I428" s="15">
        <v>211</v>
      </c>
      <c r="J428" s="15">
        <v>184</v>
      </c>
      <c r="K428" s="15">
        <v>440</v>
      </c>
      <c r="L428" s="49">
        <v>31</v>
      </c>
      <c r="M428" s="6">
        <v>20</v>
      </c>
      <c r="N428" s="16">
        <f t="shared" si="141"/>
        <v>-211</v>
      </c>
      <c r="O428" s="17">
        <f t="shared" si="142"/>
        <v>-0.3241167434715822</v>
      </c>
      <c r="P428" s="10">
        <v>207</v>
      </c>
      <c r="Q428" s="10">
        <v>312</v>
      </c>
      <c r="R428" s="10">
        <v>211</v>
      </c>
      <c r="S428" s="10">
        <v>297</v>
      </c>
      <c r="T428" s="10">
        <v>523</v>
      </c>
      <c r="U428" s="10">
        <v>730</v>
      </c>
      <c r="V428" s="18">
        <f t="shared" si="125"/>
        <v>0.21739130434782608</v>
      </c>
      <c r="W428" s="18">
        <f t="shared" si="126"/>
        <v>0.67628205128205132</v>
      </c>
      <c r="X428" s="18">
        <f t="shared" si="127"/>
        <v>0.92417061611374407</v>
      </c>
      <c r="Y428" s="18">
        <f t="shared" si="128"/>
        <v>0.77629063097514339</v>
      </c>
      <c r="Z428" s="18">
        <f t="shared" si="129"/>
        <v>0.61780821917808215</v>
      </c>
      <c r="AA428" s="47">
        <f t="shared" si="130"/>
        <v>117</v>
      </c>
      <c r="AB428" s="6">
        <f t="shared" si="131"/>
        <v>16</v>
      </c>
      <c r="AC428" s="40">
        <v>440</v>
      </c>
      <c r="AD428" s="40">
        <f t="shared" si="132"/>
        <v>0</v>
      </c>
      <c r="AE428" s="41">
        <f t="shared" si="133"/>
        <v>1</v>
      </c>
      <c r="AF428" s="4">
        <v>16</v>
      </c>
      <c r="AG428" s="4">
        <v>20</v>
      </c>
      <c r="AH428" s="87">
        <f t="shared" si="134"/>
        <v>0.25</v>
      </c>
      <c r="AI428" s="43">
        <f t="shared" si="135"/>
        <v>0.4</v>
      </c>
      <c r="AJ428" s="53">
        <f t="shared" si="136"/>
        <v>0</v>
      </c>
      <c r="AK428" s="53">
        <f t="shared" si="137"/>
        <v>0</v>
      </c>
      <c r="AL428" s="53">
        <f t="shared" si="138"/>
        <v>0</v>
      </c>
      <c r="AM428" s="88">
        <f t="shared" si="139"/>
        <v>0</v>
      </c>
      <c r="AN428" s="88">
        <f t="shared" si="140"/>
        <v>0</v>
      </c>
    </row>
    <row r="429" spans="1:40" ht="15" hidden="1" x14ac:dyDescent="0.25">
      <c r="A429" s="22" t="s">
        <v>405</v>
      </c>
      <c r="B429" s="23" t="s">
        <v>417</v>
      </c>
      <c r="C429" s="1" t="str">
        <f t="shared" si="124"/>
        <v>HATAY</v>
      </c>
      <c r="D429" s="24">
        <v>0</v>
      </c>
      <c r="E429" s="24">
        <v>0</v>
      </c>
      <c r="F429" s="24">
        <v>0</v>
      </c>
      <c r="G429" s="24">
        <v>0</v>
      </c>
      <c r="H429" s="15">
        <v>76</v>
      </c>
      <c r="I429" s="15">
        <v>335</v>
      </c>
      <c r="J429" s="15">
        <v>586</v>
      </c>
      <c r="K429" s="15">
        <v>997</v>
      </c>
      <c r="L429" s="49">
        <v>29</v>
      </c>
      <c r="M429" s="6">
        <v>138</v>
      </c>
      <c r="N429" s="16">
        <v>0</v>
      </c>
      <c r="O429" s="17">
        <v>0</v>
      </c>
      <c r="P429" s="10">
        <v>596</v>
      </c>
      <c r="Q429" s="10">
        <v>851</v>
      </c>
      <c r="R429" s="10">
        <v>660</v>
      </c>
      <c r="S429" s="10">
        <v>889</v>
      </c>
      <c r="T429" s="10">
        <v>1511</v>
      </c>
      <c r="U429" s="10">
        <v>2107</v>
      </c>
      <c r="V429" s="18">
        <f t="shared" si="125"/>
        <v>0.12751677852348994</v>
      </c>
      <c r="W429" s="18">
        <f t="shared" si="126"/>
        <v>0.39365452408930668</v>
      </c>
      <c r="X429" s="18">
        <f t="shared" si="127"/>
        <v>0.72272727272727277</v>
      </c>
      <c r="Y429" s="18">
        <f t="shared" si="128"/>
        <v>0.53739245532759761</v>
      </c>
      <c r="Z429" s="18">
        <f t="shared" si="129"/>
        <v>0.42145230185097293</v>
      </c>
      <c r="AA429" s="47">
        <f t="shared" si="130"/>
        <v>699</v>
      </c>
      <c r="AB429" s="6">
        <f t="shared" si="131"/>
        <v>183</v>
      </c>
      <c r="AC429" s="40">
        <v>968</v>
      </c>
      <c r="AD429" s="40">
        <f t="shared" si="132"/>
        <v>29</v>
      </c>
      <c r="AE429" s="41">
        <f t="shared" si="133"/>
        <v>0.97091273821464397</v>
      </c>
      <c r="AF429" s="4">
        <v>17</v>
      </c>
      <c r="AG429" s="4">
        <v>39</v>
      </c>
      <c r="AH429" s="87">
        <f t="shared" si="134"/>
        <v>1.2941176470588236</v>
      </c>
      <c r="AI429" s="43">
        <f t="shared" si="135"/>
        <v>1.1282051282051282</v>
      </c>
      <c r="AJ429" s="53">
        <f t="shared" si="136"/>
        <v>245.70000000000005</v>
      </c>
      <c r="AK429" s="53">
        <f t="shared" si="137"/>
        <v>12</v>
      </c>
      <c r="AL429" s="53">
        <f t="shared" si="138"/>
        <v>2</v>
      </c>
      <c r="AM429" s="88">
        <f t="shared" si="139"/>
        <v>960</v>
      </c>
      <c r="AN429" s="88">
        <f t="shared" si="140"/>
        <v>2400</v>
      </c>
    </row>
    <row r="430" spans="1:40" ht="15" hidden="1" x14ac:dyDescent="0.25">
      <c r="A430" s="11" t="s">
        <v>405</v>
      </c>
      <c r="B430" s="13" t="s">
        <v>418</v>
      </c>
      <c r="C430" s="1" t="str">
        <f t="shared" si="124"/>
        <v>HATAY</v>
      </c>
      <c r="D430" s="14">
        <v>264</v>
      </c>
      <c r="E430" s="14">
        <v>1418</v>
      </c>
      <c r="F430" s="14">
        <v>968</v>
      </c>
      <c r="G430" s="14">
        <v>2650</v>
      </c>
      <c r="H430" s="15">
        <v>142</v>
      </c>
      <c r="I430" s="15">
        <v>939</v>
      </c>
      <c r="J430" s="15">
        <v>996</v>
      </c>
      <c r="K430" s="15">
        <v>2077</v>
      </c>
      <c r="L430" s="49">
        <v>225</v>
      </c>
      <c r="M430" s="6">
        <v>101</v>
      </c>
      <c r="N430" s="16">
        <f t="shared" ref="N430:N461" si="143">K430-G430</f>
        <v>-573</v>
      </c>
      <c r="O430" s="17">
        <f t="shared" ref="O430:O461" si="144">(K430-G430)/G430</f>
        <v>-0.21622641509433962</v>
      </c>
      <c r="P430" s="10">
        <v>1650</v>
      </c>
      <c r="Q430" s="10">
        <v>2173</v>
      </c>
      <c r="R430" s="10">
        <v>1670</v>
      </c>
      <c r="S430" s="10">
        <v>2266</v>
      </c>
      <c r="T430" s="10">
        <v>3843</v>
      </c>
      <c r="U430" s="10">
        <v>5493</v>
      </c>
      <c r="V430" s="18">
        <f t="shared" si="125"/>
        <v>8.606060606060606E-2</v>
      </c>
      <c r="W430" s="18">
        <f t="shared" si="126"/>
        <v>0.43212149102623104</v>
      </c>
      <c r="X430" s="18">
        <f t="shared" si="127"/>
        <v>0.6706586826347305</v>
      </c>
      <c r="Y430" s="18">
        <f t="shared" si="128"/>
        <v>0.53577933905802755</v>
      </c>
      <c r="Z430" s="18">
        <f t="shared" si="129"/>
        <v>0.4006917895503368</v>
      </c>
      <c r="AA430" s="47">
        <f t="shared" si="130"/>
        <v>1784</v>
      </c>
      <c r="AB430" s="6">
        <f t="shared" si="131"/>
        <v>550</v>
      </c>
      <c r="AC430" s="40">
        <v>2011</v>
      </c>
      <c r="AD430" s="40">
        <f t="shared" si="132"/>
        <v>66</v>
      </c>
      <c r="AE430" s="41">
        <f t="shared" si="133"/>
        <v>0.96822339913336541</v>
      </c>
      <c r="AF430" s="4">
        <v>39</v>
      </c>
      <c r="AG430" s="4">
        <v>85</v>
      </c>
      <c r="AH430" s="87">
        <f t="shared" si="134"/>
        <v>1.1794871794871795</v>
      </c>
      <c r="AI430" s="43">
        <f t="shared" si="135"/>
        <v>1.0823529411764705</v>
      </c>
      <c r="AJ430" s="53">
        <f t="shared" si="136"/>
        <v>631.09999999999991</v>
      </c>
      <c r="AK430" s="53">
        <f t="shared" si="137"/>
        <v>31</v>
      </c>
      <c r="AL430" s="53">
        <f t="shared" si="138"/>
        <v>6</v>
      </c>
      <c r="AM430" s="88">
        <f t="shared" si="139"/>
        <v>2480</v>
      </c>
      <c r="AN430" s="88">
        <f t="shared" si="140"/>
        <v>7200</v>
      </c>
    </row>
    <row r="431" spans="1:40" ht="15" hidden="1" x14ac:dyDescent="0.25">
      <c r="A431" s="11" t="s">
        <v>405</v>
      </c>
      <c r="B431" s="13" t="s">
        <v>419</v>
      </c>
      <c r="C431" s="1" t="str">
        <f t="shared" si="124"/>
        <v>HATAY</v>
      </c>
      <c r="D431" s="14">
        <v>304</v>
      </c>
      <c r="E431" s="14">
        <v>1707</v>
      </c>
      <c r="F431" s="14">
        <v>1580</v>
      </c>
      <c r="G431" s="14">
        <v>3591</v>
      </c>
      <c r="H431" s="15">
        <v>142</v>
      </c>
      <c r="I431" s="15">
        <v>1155</v>
      </c>
      <c r="J431" s="15">
        <v>1504</v>
      </c>
      <c r="K431" s="15">
        <v>2801</v>
      </c>
      <c r="L431" s="49">
        <v>136</v>
      </c>
      <c r="M431" s="6">
        <v>225</v>
      </c>
      <c r="N431" s="16">
        <f t="shared" si="143"/>
        <v>-790</v>
      </c>
      <c r="O431" s="17">
        <f t="shared" si="144"/>
        <v>-0.2199944305207463</v>
      </c>
      <c r="P431" s="10">
        <v>1682</v>
      </c>
      <c r="Q431" s="10">
        <v>2376</v>
      </c>
      <c r="R431" s="10">
        <v>1743</v>
      </c>
      <c r="S431" s="10">
        <v>2322</v>
      </c>
      <c r="T431" s="10">
        <v>4119</v>
      </c>
      <c r="U431" s="10">
        <v>5801</v>
      </c>
      <c r="V431" s="18">
        <f t="shared" si="125"/>
        <v>8.4423305588585018E-2</v>
      </c>
      <c r="W431" s="18">
        <f t="shared" si="126"/>
        <v>0.4861111111111111</v>
      </c>
      <c r="X431" s="18">
        <f t="shared" si="127"/>
        <v>0.81181870338496842</v>
      </c>
      <c r="Y431" s="18">
        <f t="shared" si="128"/>
        <v>0.62393784899247395</v>
      </c>
      <c r="Z431" s="18">
        <f t="shared" si="129"/>
        <v>0.46750560248233064</v>
      </c>
      <c r="AA431" s="47">
        <f t="shared" si="130"/>
        <v>1549</v>
      </c>
      <c r="AB431" s="6">
        <f t="shared" si="131"/>
        <v>328</v>
      </c>
      <c r="AC431" s="40">
        <v>2765</v>
      </c>
      <c r="AD431" s="40">
        <f t="shared" si="132"/>
        <v>36</v>
      </c>
      <c r="AE431" s="41">
        <f t="shared" si="133"/>
        <v>0.98714744734023563</v>
      </c>
      <c r="AF431" s="4">
        <v>66</v>
      </c>
      <c r="AG431" s="4">
        <v>127</v>
      </c>
      <c r="AH431" s="87">
        <f t="shared" si="134"/>
        <v>0.9242424242424242</v>
      </c>
      <c r="AI431" s="43">
        <f t="shared" si="135"/>
        <v>0.96062992125984248</v>
      </c>
      <c r="AJ431" s="53">
        <f t="shared" si="136"/>
        <v>313.29999999999973</v>
      </c>
      <c r="AK431" s="53">
        <f t="shared" si="137"/>
        <v>15</v>
      </c>
      <c r="AL431" s="53">
        <f t="shared" si="138"/>
        <v>3</v>
      </c>
      <c r="AM431" s="88">
        <f t="shared" si="139"/>
        <v>1200</v>
      </c>
      <c r="AN431" s="88">
        <f t="shared" si="140"/>
        <v>3600</v>
      </c>
    </row>
    <row r="432" spans="1:40" ht="15" hidden="1" x14ac:dyDescent="0.25">
      <c r="A432" s="11" t="s">
        <v>405</v>
      </c>
      <c r="B432" s="13" t="s">
        <v>420</v>
      </c>
      <c r="C432" s="1" t="str">
        <f t="shared" si="124"/>
        <v>HATAY</v>
      </c>
      <c r="D432" s="14">
        <v>58</v>
      </c>
      <c r="E432" s="14">
        <v>241</v>
      </c>
      <c r="F432" s="14">
        <v>231</v>
      </c>
      <c r="G432" s="14">
        <v>530</v>
      </c>
      <c r="H432" s="15">
        <v>61</v>
      </c>
      <c r="I432" s="15">
        <v>337</v>
      </c>
      <c r="J432" s="15">
        <v>335</v>
      </c>
      <c r="K432" s="15">
        <v>733</v>
      </c>
      <c r="L432" s="49">
        <v>25</v>
      </c>
      <c r="M432" s="6">
        <v>48</v>
      </c>
      <c r="N432" s="16">
        <f t="shared" si="143"/>
        <v>203</v>
      </c>
      <c r="O432" s="17">
        <f t="shared" si="144"/>
        <v>0.38301886792452833</v>
      </c>
      <c r="P432" s="10">
        <v>368</v>
      </c>
      <c r="Q432" s="10">
        <v>472</v>
      </c>
      <c r="R432" s="10">
        <v>358</v>
      </c>
      <c r="S432" s="10">
        <v>483</v>
      </c>
      <c r="T432" s="10">
        <v>830</v>
      </c>
      <c r="U432" s="10">
        <v>1198</v>
      </c>
      <c r="V432" s="18">
        <f t="shared" si="125"/>
        <v>0.16576086956521738</v>
      </c>
      <c r="W432" s="18">
        <f t="shared" si="126"/>
        <v>0.71398305084745761</v>
      </c>
      <c r="X432" s="18">
        <f t="shared" si="127"/>
        <v>0.87150837988826813</v>
      </c>
      <c r="Y432" s="18">
        <f t="shared" si="128"/>
        <v>0.78192771084337354</v>
      </c>
      <c r="Z432" s="18">
        <f t="shared" si="129"/>
        <v>0.59265442404006674</v>
      </c>
      <c r="AA432" s="47">
        <f t="shared" si="130"/>
        <v>181</v>
      </c>
      <c r="AB432" s="6">
        <f t="shared" si="131"/>
        <v>46</v>
      </c>
      <c r="AC432" s="40">
        <v>733</v>
      </c>
      <c r="AD432" s="40">
        <f t="shared" si="132"/>
        <v>0</v>
      </c>
      <c r="AE432" s="41">
        <f t="shared" si="133"/>
        <v>1</v>
      </c>
      <c r="AF432" s="4">
        <v>26</v>
      </c>
      <c r="AG432" s="4">
        <v>37</v>
      </c>
      <c r="AH432" s="87">
        <f t="shared" si="134"/>
        <v>0.42307692307692307</v>
      </c>
      <c r="AI432" s="43">
        <f t="shared" si="135"/>
        <v>0.59459459459459463</v>
      </c>
      <c r="AJ432" s="53">
        <f t="shared" si="136"/>
        <v>0</v>
      </c>
      <c r="AK432" s="53">
        <f t="shared" si="137"/>
        <v>0</v>
      </c>
      <c r="AL432" s="53">
        <f t="shared" si="138"/>
        <v>0</v>
      </c>
      <c r="AM432" s="88">
        <f t="shared" si="139"/>
        <v>0</v>
      </c>
      <c r="AN432" s="88">
        <f t="shared" si="140"/>
        <v>0</v>
      </c>
    </row>
    <row r="433" spans="1:40" ht="15" hidden="1" x14ac:dyDescent="0.25">
      <c r="A433" s="11" t="s">
        <v>421</v>
      </c>
      <c r="B433" s="13" t="s">
        <v>422</v>
      </c>
      <c r="C433" s="1" t="str">
        <f t="shared" si="124"/>
        <v>IĞDIR</v>
      </c>
      <c r="D433" s="14">
        <v>16</v>
      </c>
      <c r="E433" s="14">
        <v>175</v>
      </c>
      <c r="F433" s="14">
        <v>166</v>
      </c>
      <c r="G433" s="14">
        <v>357</v>
      </c>
      <c r="H433" s="15">
        <v>29</v>
      </c>
      <c r="I433" s="15">
        <v>187</v>
      </c>
      <c r="J433" s="15">
        <v>207</v>
      </c>
      <c r="K433" s="15">
        <v>423</v>
      </c>
      <c r="L433" s="49">
        <v>63</v>
      </c>
      <c r="M433" s="6">
        <v>22</v>
      </c>
      <c r="N433" s="16">
        <f t="shared" si="143"/>
        <v>66</v>
      </c>
      <c r="O433" s="17">
        <f t="shared" si="144"/>
        <v>0.18487394957983194</v>
      </c>
      <c r="P433" s="10">
        <v>375</v>
      </c>
      <c r="Q433" s="10">
        <v>487</v>
      </c>
      <c r="R433" s="10">
        <v>385</v>
      </c>
      <c r="S433" s="10">
        <v>523</v>
      </c>
      <c r="T433" s="10">
        <v>872</v>
      </c>
      <c r="U433" s="10">
        <v>1247</v>
      </c>
      <c r="V433" s="18">
        <f t="shared" si="125"/>
        <v>7.7333333333333337E-2</v>
      </c>
      <c r="W433" s="18">
        <f t="shared" si="126"/>
        <v>0.38398357289527718</v>
      </c>
      <c r="X433" s="18">
        <f t="shared" si="127"/>
        <v>0.64415584415584415</v>
      </c>
      <c r="Y433" s="18">
        <f t="shared" si="128"/>
        <v>0.49885321100917429</v>
      </c>
      <c r="Z433" s="18">
        <f t="shared" si="129"/>
        <v>0.37209302325581395</v>
      </c>
      <c r="AA433" s="47">
        <f t="shared" si="130"/>
        <v>437</v>
      </c>
      <c r="AB433" s="6">
        <f t="shared" si="131"/>
        <v>137</v>
      </c>
      <c r="AC433" s="40">
        <v>423</v>
      </c>
      <c r="AD433" s="40">
        <f t="shared" si="132"/>
        <v>0</v>
      </c>
      <c r="AE433" s="41">
        <f t="shared" si="133"/>
        <v>1</v>
      </c>
      <c r="AF433" s="4">
        <v>18</v>
      </c>
      <c r="AG433" s="4">
        <v>27</v>
      </c>
      <c r="AH433" s="87">
        <f t="shared" si="134"/>
        <v>0.5</v>
      </c>
      <c r="AI433" s="43">
        <f t="shared" si="135"/>
        <v>0.66666666666666663</v>
      </c>
      <c r="AJ433" s="53">
        <f t="shared" si="136"/>
        <v>175.39999999999998</v>
      </c>
      <c r="AK433" s="53">
        <f t="shared" si="137"/>
        <v>8</v>
      </c>
      <c r="AL433" s="53">
        <f t="shared" si="138"/>
        <v>1</v>
      </c>
      <c r="AM433" s="88">
        <f t="shared" si="139"/>
        <v>640</v>
      </c>
      <c r="AN433" s="88">
        <f t="shared" si="140"/>
        <v>1200</v>
      </c>
    </row>
    <row r="434" spans="1:40" ht="15" hidden="1" x14ac:dyDescent="0.25">
      <c r="A434" s="11" t="s">
        <v>421</v>
      </c>
      <c r="B434" s="13" t="s">
        <v>423</v>
      </c>
      <c r="C434" s="1" t="str">
        <f t="shared" si="124"/>
        <v>IĞDIR</v>
      </c>
      <c r="D434" s="14">
        <v>42</v>
      </c>
      <c r="E434" s="14">
        <v>145</v>
      </c>
      <c r="F434" s="14">
        <v>132</v>
      </c>
      <c r="G434" s="14">
        <v>319</v>
      </c>
      <c r="H434" s="15">
        <v>33</v>
      </c>
      <c r="I434" s="15">
        <v>148</v>
      </c>
      <c r="J434" s="15">
        <v>138</v>
      </c>
      <c r="K434" s="15">
        <v>319</v>
      </c>
      <c r="L434" s="49">
        <v>37</v>
      </c>
      <c r="M434" s="6">
        <v>12</v>
      </c>
      <c r="N434" s="16">
        <f t="shared" si="143"/>
        <v>0</v>
      </c>
      <c r="O434" s="17">
        <f t="shared" si="144"/>
        <v>0</v>
      </c>
      <c r="P434" s="10">
        <v>211</v>
      </c>
      <c r="Q434" s="10">
        <v>254</v>
      </c>
      <c r="R434" s="10">
        <v>204</v>
      </c>
      <c r="S434" s="10">
        <v>269</v>
      </c>
      <c r="T434" s="10">
        <v>458</v>
      </c>
      <c r="U434" s="10">
        <v>669</v>
      </c>
      <c r="V434" s="18">
        <f t="shared" si="125"/>
        <v>0.15639810426540285</v>
      </c>
      <c r="W434" s="18">
        <f t="shared" si="126"/>
        <v>0.58267716535433067</v>
      </c>
      <c r="X434" s="18">
        <f t="shared" si="127"/>
        <v>0.7990196078431373</v>
      </c>
      <c r="Y434" s="18">
        <f t="shared" si="128"/>
        <v>0.67903930131004364</v>
      </c>
      <c r="Z434" s="18">
        <f t="shared" si="129"/>
        <v>0.51420029895366215</v>
      </c>
      <c r="AA434" s="47">
        <f t="shared" si="130"/>
        <v>147</v>
      </c>
      <c r="AB434" s="6">
        <f t="shared" si="131"/>
        <v>41</v>
      </c>
      <c r="AC434" s="40">
        <v>319</v>
      </c>
      <c r="AD434" s="40">
        <f t="shared" si="132"/>
        <v>0</v>
      </c>
      <c r="AE434" s="41">
        <f t="shared" si="133"/>
        <v>1</v>
      </c>
      <c r="AF434" s="4">
        <v>18</v>
      </c>
      <c r="AG434" s="4">
        <v>21</v>
      </c>
      <c r="AH434" s="87">
        <f t="shared" si="134"/>
        <v>0.16666666666666666</v>
      </c>
      <c r="AI434" s="43">
        <f t="shared" si="135"/>
        <v>0.2857142857142857</v>
      </c>
      <c r="AJ434" s="53">
        <f t="shared" si="136"/>
        <v>9.5999999999999659</v>
      </c>
      <c r="AK434" s="53">
        <f t="shared" si="137"/>
        <v>0</v>
      </c>
      <c r="AL434" s="53">
        <f t="shared" si="138"/>
        <v>0</v>
      </c>
      <c r="AM434" s="88">
        <f t="shared" si="139"/>
        <v>0</v>
      </c>
      <c r="AN434" s="88">
        <f t="shared" si="140"/>
        <v>0</v>
      </c>
    </row>
    <row r="435" spans="1:40" ht="15" hidden="1" x14ac:dyDescent="0.25">
      <c r="A435" s="11" t="s">
        <v>421</v>
      </c>
      <c r="B435" s="13" t="s">
        <v>1065</v>
      </c>
      <c r="C435" s="1" t="str">
        <f t="shared" si="124"/>
        <v>IĞDIR</v>
      </c>
      <c r="D435" s="14">
        <v>167</v>
      </c>
      <c r="E435" s="14">
        <v>1051</v>
      </c>
      <c r="F435" s="14">
        <v>1075</v>
      </c>
      <c r="G435" s="14">
        <v>2293</v>
      </c>
      <c r="H435" s="15">
        <v>202</v>
      </c>
      <c r="I435" s="15">
        <v>1015</v>
      </c>
      <c r="J435" s="15">
        <v>1189</v>
      </c>
      <c r="K435" s="15">
        <v>2406</v>
      </c>
      <c r="L435" s="49">
        <v>405</v>
      </c>
      <c r="M435" s="6">
        <v>152</v>
      </c>
      <c r="N435" s="16">
        <f t="shared" si="143"/>
        <v>113</v>
      </c>
      <c r="O435" s="17">
        <f t="shared" si="144"/>
        <v>4.9280418665503707E-2</v>
      </c>
      <c r="P435" s="10">
        <v>2188</v>
      </c>
      <c r="Q435" s="10">
        <v>2870</v>
      </c>
      <c r="R435" s="10">
        <v>2214</v>
      </c>
      <c r="S435" s="10">
        <v>2919</v>
      </c>
      <c r="T435" s="10">
        <v>5084</v>
      </c>
      <c r="U435" s="10">
        <v>7272</v>
      </c>
      <c r="V435" s="18">
        <f t="shared" si="125"/>
        <v>9.2321755027422306E-2</v>
      </c>
      <c r="W435" s="18">
        <f t="shared" si="126"/>
        <v>0.35365853658536583</v>
      </c>
      <c r="X435" s="18">
        <f t="shared" si="127"/>
        <v>0.65130984643179768</v>
      </c>
      <c r="Y435" s="18">
        <f t="shared" si="128"/>
        <v>0.48328088119590873</v>
      </c>
      <c r="Z435" s="18">
        <f t="shared" si="129"/>
        <v>0.36564906490649063</v>
      </c>
      <c r="AA435" s="47">
        <f t="shared" si="130"/>
        <v>2627</v>
      </c>
      <c r="AB435" s="6">
        <f t="shared" si="131"/>
        <v>772</v>
      </c>
      <c r="AC435" s="40">
        <v>2291</v>
      </c>
      <c r="AD435" s="40">
        <f t="shared" si="132"/>
        <v>115</v>
      </c>
      <c r="AE435" s="41">
        <f t="shared" si="133"/>
        <v>0.95220282626766417</v>
      </c>
      <c r="AF435" s="4">
        <v>73</v>
      </c>
      <c r="AG435" s="4">
        <v>117</v>
      </c>
      <c r="AH435" s="87">
        <f t="shared" si="134"/>
        <v>0.60273972602739723</v>
      </c>
      <c r="AI435" s="43">
        <f t="shared" si="135"/>
        <v>0.75213675213675213</v>
      </c>
      <c r="AJ435" s="53">
        <f t="shared" si="136"/>
        <v>1101.7999999999997</v>
      </c>
      <c r="AK435" s="53">
        <f t="shared" si="137"/>
        <v>55</v>
      </c>
      <c r="AL435" s="53">
        <f t="shared" si="138"/>
        <v>11</v>
      </c>
      <c r="AM435" s="88">
        <f t="shared" si="139"/>
        <v>4400</v>
      </c>
      <c r="AN435" s="88">
        <f t="shared" si="140"/>
        <v>13200</v>
      </c>
    </row>
    <row r="436" spans="1:40" ht="15" hidden="1" x14ac:dyDescent="0.25">
      <c r="A436" s="11" t="s">
        <v>421</v>
      </c>
      <c r="B436" s="13" t="s">
        <v>424</v>
      </c>
      <c r="C436" s="1" t="str">
        <f t="shared" si="124"/>
        <v>IĞDIR</v>
      </c>
      <c r="D436" s="14">
        <v>21</v>
      </c>
      <c r="E436" s="14">
        <v>123</v>
      </c>
      <c r="F436" s="14">
        <v>127</v>
      </c>
      <c r="G436" s="14">
        <v>271</v>
      </c>
      <c r="H436" s="15">
        <v>25</v>
      </c>
      <c r="I436" s="15">
        <v>154</v>
      </c>
      <c r="J436" s="15">
        <v>103</v>
      </c>
      <c r="K436" s="15">
        <v>282</v>
      </c>
      <c r="L436" s="49">
        <v>68</v>
      </c>
      <c r="M436" s="6">
        <v>9</v>
      </c>
      <c r="N436" s="16">
        <f t="shared" si="143"/>
        <v>11</v>
      </c>
      <c r="O436" s="17">
        <f t="shared" si="144"/>
        <v>4.0590405904059039E-2</v>
      </c>
      <c r="P436" s="10">
        <v>374</v>
      </c>
      <c r="Q436" s="10">
        <v>535</v>
      </c>
      <c r="R436" s="10">
        <v>331</v>
      </c>
      <c r="S436" s="10">
        <v>468</v>
      </c>
      <c r="T436" s="10">
        <v>866</v>
      </c>
      <c r="U436" s="10">
        <v>1240</v>
      </c>
      <c r="V436" s="18">
        <f t="shared" si="125"/>
        <v>6.684491978609626E-2</v>
      </c>
      <c r="W436" s="18">
        <f t="shared" si="126"/>
        <v>0.28785046728971964</v>
      </c>
      <c r="X436" s="18">
        <f t="shared" si="127"/>
        <v>0.48942598187311176</v>
      </c>
      <c r="Y436" s="18">
        <f t="shared" si="128"/>
        <v>0.36489607390300233</v>
      </c>
      <c r="Z436" s="18">
        <f t="shared" si="129"/>
        <v>0.27500000000000002</v>
      </c>
      <c r="AA436" s="47">
        <f t="shared" si="130"/>
        <v>550</v>
      </c>
      <c r="AB436" s="6">
        <f t="shared" si="131"/>
        <v>169</v>
      </c>
      <c r="AC436" s="40">
        <v>282</v>
      </c>
      <c r="AD436" s="40">
        <f t="shared" si="132"/>
        <v>0</v>
      </c>
      <c r="AE436" s="41">
        <f t="shared" si="133"/>
        <v>1</v>
      </c>
      <c r="AF436" s="4">
        <v>16</v>
      </c>
      <c r="AG436" s="4">
        <v>17</v>
      </c>
      <c r="AH436" s="87">
        <f t="shared" si="134"/>
        <v>6.25E-2</v>
      </c>
      <c r="AI436" s="43">
        <f t="shared" si="135"/>
        <v>0.11764705882352941</v>
      </c>
      <c r="AJ436" s="53">
        <f t="shared" si="136"/>
        <v>290.19999999999993</v>
      </c>
      <c r="AK436" s="53">
        <f t="shared" si="137"/>
        <v>14</v>
      </c>
      <c r="AL436" s="53">
        <f t="shared" si="138"/>
        <v>2</v>
      </c>
      <c r="AM436" s="88">
        <f t="shared" si="139"/>
        <v>1120</v>
      </c>
      <c r="AN436" s="88">
        <f t="shared" si="140"/>
        <v>2400</v>
      </c>
    </row>
    <row r="437" spans="1:40" ht="12.75" hidden="1" customHeight="1" x14ac:dyDescent="0.2">
      <c r="A437" s="11" t="s">
        <v>425</v>
      </c>
      <c r="B437" s="13" t="s">
        <v>1015</v>
      </c>
      <c r="C437" s="1" t="str">
        <f t="shared" si="124"/>
        <v>ISPARTA</v>
      </c>
      <c r="D437" s="14">
        <v>4</v>
      </c>
      <c r="E437" s="14">
        <v>12</v>
      </c>
      <c r="F437" s="14">
        <v>20</v>
      </c>
      <c r="G437" s="14">
        <v>36</v>
      </c>
      <c r="H437" s="15">
        <v>2</v>
      </c>
      <c r="I437" s="15">
        <v>11</v>
      </c>
      <c r="J437" s="15">
        <v>23</v>
      </c>
      <c r="K437" s="15">
        <v>36</v>
      </c>
      <c r="L437" s="50"/>
      <c r="M437" s="6">
        <v>9</v>
      </c>
      <c r="N437" s="16">
        <f t="shared" si="143"/>
        <v>0</v>
      </c>
      <c r="O437" s="17">
        <f t="shared" si="144"/>
        <v>0</v>
      </c>
      <c r="P437" s="10">
        <v>27</v>
      </c>
      <c r="Q437" s="10">
        <v>32</v>
      </c>
      <c r="R437" s="10">
        <v>24</v>
      </c>
      <c r="S437" s="10">
        <v>32</v>
      </c>
      <c r="T437" s="10">
        <v>56</v>
      </c>
      <c r="U437" s="10">
        <v>83</v>
      </c>
      <c r="V437" s="18">
        <f t="shared" si="125"/>
        <v>7.407407407407407E-2</v>
      </c>
      <c r="W437" s="18">
        <f t="shared" si="126"/>
        <v>0.34375</v>
      </c>
      <c r="X437" s="18">
        <f t="shared" si="127"/>
        <v>0.58333333333333337</v>
      </c>
      <c r="Y437" s="18">
        <f t="shared" si="128"/>
        <v>0.44642857142857145</v>
      </c>
      <c r="Z437" s="18">
        <f t="shared" si="129"/>
        <v>0.3253012048192771</v>
      </c>
      <c r="AA437" s="47">
        <f t="shared" si="130"/>
        <v>31</v>
      </c>
      <c r="AB437" s="6">
        <f t="shared" si="131"/>
        <v>10</v>
      </c>
      <c r="AC437" s="40">
        <v>36</v>
      </c>
      <c r="AD437" s="40">
        <f t="shared" si="132"/>
        <v>0</v>
      </c>
      <c r="AE437" s="41">
        <f t="shared" si="133"/>
        <v>1</v>
      </c>
      <c r="AF437" s="4">
        <v>3</v>
      </c>
      <c r="AG437" s="4">
        <v>3</v>
      </c>
      <c r="AH437" s="87">
        <f t="shared" si="134"/>
        <v>0</v>
      </c>
      <c r="AI437" s="43">
        <f t="shared" si="135"/>
        <v>0</v>
      </c>
      <c r="AJ437" s="53">
        <f t="shared" si="136"/>
        <v>14.199999999999996</v>
      </c>
      <c r="AK437" s="53">
        <f t="shared" si="137"/>
        <v>0</v>
      </c>
      <c r="AL437" s="53">
        <f t="shared" si="138"/>
        <v>0</v>
      </c>
      <c r="AM437" s="88">
        <f t="shared" si="139"/>
        <v>0</v>
      </c>
      <c r="AN437" s="88">
        <f t="shared" si="140"/>
        <v>0</v>
      </c>
    </row>
    <row r="438" spans="1:40" ht="12.75" hidden="1" customHeight="1" x14ac:dyDescent="0.2">
      <c r="A438" s="11" t="s">
        <v>425</v>
      </c>
      <c r="B438" s="13" t="s">
        <v>426</v>
      </c>
      <c r="C438" s="1" t="str">
        <f t="shared" si="124"/>
        <v>ISPARTA</v>
      </c>
      <c r="D438" s="14">
        <v>4</v>
      </c>
      <c r="E438" s="14">
        <v>19</v>
      </c>
      <c r="F438" s="14">
        <v>43</v>
      </c>
      <c r="G438" s="14">
        <v>66</v>
      </c>
      <c r="H438" s="15">
        <v>30</v>
      </c>
      <c r="I438" s="15">
        <v>37</v>
      </c>
      <c r="J438" s="15">
        <v>50</v>
      </c>
      <c r="K438" s="15">
        <v>117</v>
      </c>
      <c r="L438" s="50"/>
      <c r="M438" s="6">
        <v>17</v>
      </c>
      <c r="N438" s="16">
        <f t="shared" si="143"/>
        <v>51</v>
      </c>
      <c r="O438" s="17">
        <f t="shared" si="144"/>
        <v>0.77272727272727271</v>
      </c>
      <c r="P438" s="10">
        <v>58</v>
      </c>
      <c r="Q438" s="10">
        <v>49</v>
      </c>
      <c r="R438" s="10">
        <v>42</v>
      </c>
      <c r="S438" s="10">
        <v>58</v>
      </c>
      <c r="T438" s="10">
        <v>91</v>
      </c>
      <c r="U438" s="10">
        <v>149</v>
      </c>
      <c r="V438" s="18">
        <f t="shared" si="125"/>
        <v>0.51724137931034486</v>
      </c>
      <c r="W438" s="18">
        <f t="shared" si="126"/>
        <v>0.75510204081632648</v>
      </c>
      <c r="X438" s="18">
        <f t="shared" si="127"/>
        <v>0.7857142857142857</v>
      </c>
      <c r="Y438" s="18">
        <f t="shared" si="128"/>
        <v>0.76923076923076927</v>
      </c>
      <c r="Z438" s="18">
        <f t="shared" si="129"/>
        <v>0.67114093959731547</v>
      </c>
      <c r="AA438" s="47">
        <f t="shared" si="130"/>
        <v>21</v>
      </c>
      <c r="AB438" s="6">
        <f t="shared" si="131"/>
        <v>9</v>
      </c>
      <c r="AC438" s="40">
        <v>117</v>
      </c>
      <c r="AD438" s="40">
        <f t="shared" si="132"/>
        <v>0</v>
      </c>
      <c r="AE438" s="41">
        <f t="shared" si="133"/>
        <v>1</v>
      </c>
      <c r="AF438" s="4">
        <v>6</v>
      </c>
      <c r="AG438" s="4">
        <v>5</v>
      </c>
      <c r="AH438" s="87">
        <f t="shared" si="134"/>
        <v>0</v>
      </c>
      <c r="AI438" s="43">
        <f t="shared" si="135"/>
        <v>0</v>
      </c>
      <c r="AJ438" s="53">
        <f t="shared" si="136"/>
        <v>0</v>
      </c>
      <c r="AK438" s="53">
        <f t="shared" si="137"/>
        <v>0</v>
      </c>
      <c r="AL438" s="53">
        <f t="shared" si="138"/>
        <v>0</v>
      </c>
      <c r="AM438" s="88">
        <f t="shared" si="139"/>
        <v>0</v>
      </c>
      <c r="AN438" s="88">
        <f t="shared" si="140"/>
        <v>0</v>
      </c>
    </row>
    <row r="439" spans="1:40" ht="15" hidden="1" x14ac:dyDescent="0.25">
      <c r="A439" s="11" t="s">
        <v>425</v>
      </c>
      <c r="B439" s="13" t="s">
        <v>427</v>
      </c>
      <c r="C439" s="1" t="str">
        <f t="shared" si="124"/>
        <v>ISPARTA</v>
      </c>
      <c r="D439" s="14">
        <v>37</v>
      </c>
      <c r="E439" s="14">
        <v>117</v>
      </c>
      <c r="F439" s="14">
        <v>283</v>
      </c>
      <c r="G439" s="14">
        <v>437</v>
      </c>
      <c r="H439" s="15">
        <v>39</v>
      </c>
      <c r="I439" s="15">
        <v>124</v>
      </c>
      <c r="J439" s="15">
        <v>297</v>
      </c>
      <c r="K439" s="15">
        <v>460</v>
      </c>
      <c r="L439" s="49">
        <v>5</v>
      </c>
      <c r="M439" s="6">
        <v>111</v>
      </c>
      <c r="N439" s="16">
        <f t="shared" si="143"/>
        <v>23</v>
      </c>
      <c r="O439" s="76">
        <f t="shared" si="144"/>
        <v>5.2631578947368418E-2</v>
      </c>
      <c r="P439" s="10">
        <v>303</v>
      </c>
      <c r="Q439" s="10">
        <v>419</v>
      </c>
      <c r="R439" s="10">
        <v>270</v>
      </c>
      <c r="S439" s="10">
        <v>396</v>
      </c>
      <c r="T439" s="10">
        <v>689</v>
      </c>
      <c r="U439" s="10">
        <v>992</v>
      </c>
      <c r="V439" s="77">
        <f t="shared" si="125"/>
        <v>0.12871287128712872</v>
      </c>
      <c r="W439" s="77">
        <f t="shared" si="126"/>
        <v>0.29594272076372313</v>
      </c>
      <c r="X439" s="18">
        <f t="shared" si="127"/>
        <v>0.70740740740740737</v>
      </c>
      <c r="Y439" s="18">
        <f t="shared" si="128"/>
        <v>0.45718432510885343</v>
      </c>
      <c r="Z439" s="18">
        <f t="shared" si="129"/>
        <v>0.35685483870967744</v>
      </c>
      <c r="AA439" s="78">
        <f t="shared" si="130"/>
        <v>374</v>
      </c>
      <c r="AB439" s="6">
        <f t="shared" si="131"/>
        <v>79</v>
      </c>
      <c r="AC439" s="40">
        <v>443</v>
      </c>
      <c r="AD439" s="40">
        <f t="shared" si="132"/>
        <v>17</v>
      </c>
      <c r="AE439" s="79">
        <f t="shared" si="133"/>
        <v>0.96304347826086956</v>
      </c>
      <c r="AF439" s="4">
        <v>34</v>
      </c>
      <c r="AG439" s="4">
        <v>32</v>
      </c>
      <c r="AH439" s="89">
        <f t="shared" si="134"/>
        <v>0</v>
      </c>
      <c r="AI439" s="80">
        <f t="shared" si="135"/>
        <v>0</v>
      </c>
      <c r="AJ439" s="53">
        <f t="shared" si="136"/>
        <v>167.29999999999995</v>
      </c>
      <c r="AK439" s="53">
        <f t="shared" si="137"/>
        <v>8</v>
      </c>
      <c r="AL439" s="53">
        <f t="shared" si="138"/>
        <v>1</v>
      </c>
      <c r="AM439" s="88">
        <f t="shared" si="139"/>
        <v>640</v>
      </c>
      <c r="AN439" s="88">
        <f t="shared" si="140"/>
        <v>1200</v>
      </c>
    </row>
    <row r="440" spans="1:40" ht="15" hidden="1" customHeight="1" x14ac:dyDescent="0.25">
      <c r="A440" s="11" t="s">
        <v>425</v>
      </c>
      <c r="B440" s="13" t="s">
        <v>428</v>
      </c>
      <c r="C440" s="1" t="str">
        <f t="shared" si="124"/>
        <v>ISPARTA</v>
      </c>
      <c r="D440" s="14">
        <v>19</v>
      </c>
      <c r="E440" s="14">
        <v>63</v>
      </c>
      <c r="F440" s="14">
        <v>118</v>
      </c>
      <c r="G440" s="14">
        <v>200</v>
      </c>
      <c r="H440" s="15">
        <v>16</v>
      </c>
      <c r="I440" s="15">
        <v>69</v>
      </c>
      <c r="J440" s="15">
        <v>129</v>
      </c>
      <c r="K440" s="15">
        <v>214</v>
      </c>
      <c r="L440" s="49">
        <v>3</v>
      </c>
      <c r="M440" s="6">
        <v>37</v>
      </c>
      <c r="N440" s="16">
        <f t="shared" si="143"/>
        <v>14</v>
      </c>
      <c r="O440" s="17">
        <f t="shared" si="144"/>
        <v>7.0000000000000007E-2</v>
      </c>
      <c r="P440" s="10">
        <v>155</v>
      </c>
      <c r="Q440" s="10">
        <v>183</v>
      </c>
      <c r="R440" s="10">
        <v>130</v>
      </c>
      <c r="S440" s="10">
        <v>195</v>
      </c>
      <c r="T440" s="10">
        <v>313</v>
      </c>
      <c r="U440" s="10">
        <v>468</v>
      </c>
      <c r="V440" s="18">
        <f t="shared" si="125"/>
        <v>0.1032258064516129</v>
      </c>
      <c r="W440" s="18">
        <f t="shared" si="126"/>
        <v>0.37704918032786883</v>
      </c>
      <c r="X440" s="18">
        <f t="shared" si="127"/>
        <v>0.73076923076923073</v>
      </c>
      <c r="Y440" s="18">
        <f t="shared" si="128"/>
        <v>0.52396166134185307</v>
      </c>
      <c r="Z440" s="18">
        <f t="shared" si="129"/>
        <v>0.38461538461538464</v>
      </c>
      <c r="AA440" s="47">
        <f t="shared" si="130"/>
        <v>149</v>
      </c>
      <c r="AB440" s="6">
        <f t="shared" si="131"/>
        <v>35</v>
      </c>
      <c r="AC440" s="40">
        <v>214</v>
      </c>
      <c r="AD440" s="40">
        <f t="shared" si="132"/>
        <v>0</v>
      </c>
      <c r="AE440" s="41">
        <f t="shared" si="133"/>
        <v>1</v>
      </c>
      <c r="AF440" s="4">
        <v>18</v>
      </c>
      <c r="AG440" s="4">
        <v>13</v>
      </c>
      <c r="AH440" s="87">
        <f t="shared" si="134"/>
        <v>0</v>
      </c>
      <c r="AI440" s="43">
        <f t="shared" si="135"/>
        <v>0</v>
      </c>
      <c r="AJ440" s="53">
        <f t="shared" si="136"/>
        <v>55.099999999999994</v>
      </c>
      <c r="AK440" s="53">
        <f t="shared" si="137"/>
        <v>2</v>
      </c>
      <c r="AL440" s="53">
        <f t="shared" si="138"/>
        <v>0</v>
      </c>
      <c r="AM440" s="88">
        <f t="shared" si="139"/>
        <v>160</v>
      </c>
      <c r="AN440" s="88">
        <f t="shared" si="140"/>
        <v>0</v>
      </c>
    </row>
    <row r="441" spans="1:40" ht="15" hidden="1" x14ac:dyDescent="0.25">
      <c r="A441" s="11" t="s">
        <v>425</v>
      </c>
      <c r="B441" s="13" t="s">
        <v>1033</v>
      </c>
      <c r="C441" s="1" t="str">
        <f t="shared" si="124"/>
        <v>ISPARTA</v>
      </c>
      <c r="D441" s="14">
        <v>13</v>
      </c>
      <c r="E441" s="14">
        <v>33</v>
      </c>
      <c r="F441" s="14">
        <v>48</v>
      </c>
      <c r="G441" s="14">
        <v>94</v>
      </c>
      <c r="H441" s="15">
        <v>14</v>
      </c>
      <c r="I441" s="15">
        <v>34</v>
      </c>
      <c r="J441" s="15">
        <v>51</v>
      </c>
      <c r="K441" s="15">
        <v>99</v>
      </c>
      <c r="L441" s="49">
        <v>6</v>
      </c>
      <c r="M441" s="6">
        <v>16</v>
      </c>
      <c r="N441" s="16">
        <f t="shared" si="143"/>
        <v>5</v>
      </c>
      <c r="O441" s="17">
        <f t="shared" si="144"/>
        <v>5.3191489361702128E-2</v>
      </c>
      <c r="P441" s="10">
        <v>63</v>
      </c>
      <c r="Q441" s="10">
        <v>71</v>
      </c>
      <c r="R441" s="10">
        <v>52</v>
      </c>
      <c r="S441" s="10">
        <v>72</v>
      </c>
      <c r="T441" s="10">
        <v>123</v>
      </c>
      <c r="U441" s="10">
        <v>186</v>
      </c>
      <c r="V441" s="18">
        <f t="shared" si="125"/>
        <v>0.22222222222222221</v>
      </c>
      <c r="W441" s="18">
        <f t="shared" si="126"/>
        <v>0.47887323943661969</v>
      </c>
      <c r="X441" s="18">
        <f t="shared" si="127"/>
        <v>0.78846153846153844</v>
      </c>
      <c r="Y441" s="18">
        <f t="shared" si="128"/>
        <v>0.6097560975609756</v>
      </c>
      <c r="Z441" s="18">
        <f t="shared" si="129"/>
        <v>0.478494623655914</v>
      </c>
      <c r="AA441" s="47">
        <f t="shared" si="130"/>
        <v>48</v>
      </c>
      <c r="AB441" s="6">
        <f t="shared" si="131"/>
        <v>11</v>
      </c>
      <c r="AC441" s="40">
        <v>99</v>
      </c>
      <c r="AD441" s="40">
        <f t="shared" si="132"/>
        <v>0</v>
      </c>
      <c r="AE441" s="41">
        <f t="shared" si="133"/>
        <v>1</v>
      </c>
      <c r="AF441" s="4">
        <v>8</v>
      </c>
      <c r="AG441" s="4">
        <v>7</v>
      </c>
      <c r="AH441" s="87">
        <f t="shared" si="134"/>
        <v>0</v>
      </c>
      <c r="AI441" s="43">
        <f t="shared" si="135"/>
        <v>0</v>
      </c>
      <c r="AJ441" s="53">
        <f t="shared" si="136"/>
        <v>11.099999999999994</v>
      </c>
      <c r="AK441" s="53">
        <f t="shared" si="137"/>
        <v>0</v>
      </c>
      <c r="AL441" s="53">
        <f t="shared" si="138"/>
        <v>0</v>
      </c>
      <c r="AM441" s="88">
        <f t="shared" si="139"/>
        <v>0</v>
      </c>
      <c r="AN441" s="88">
        <f t="shared" si="140"/>
        <v>0</v>
      </c>
    </row>
    <row r="442" spans="1:40" ht="15" hidden="1" x14ac:dyDescent="0.25">
      <c r="A442" s="11" t="s">
        <v>425</v>
      </c>
      <c r="B442" s="13" t="s">
        <v>429</v>
      </c>
      <c r="C442" s="1" t="str">
        <f t="shared" si="124"/>
        <v>ISPARTA</v>
      </c>
      <c r="D442" s="14">
        <v>12</v>
      </c>
      <c r="E442" s="14">
        <v>34</v>
      </c>
      <c r="F442" s="14">
        <v>77</v>
      </c>
      <c r="G442" s="14">
        <v>123</v>
      </c>
      <c r="H442" s="15">
        <v>13</v>
      </c>
      <c r="I442" s="15">
        <v>40</v>
      </c>
      <c r="J442" s="15">
        <v>98</v>
      </c>
      <c r="K442" s="15">
        <v>151</v>
      </c>
      <c r="L442" s="49">
        <v>7</v>
      </c>
      <c r="M442" s="6">
        <v>31</v>
      </c>
      <c r="N442" s="16">
        <f t="shared" si="143"/>
        <v>28</v>
      </c>
      <c r="O442" s="17">
        <f t="shared" si="144"/>
        <v>0.22764227642276422</v>
      </c>
      <c r="P442" s="10">
        <v>121</v>
      </c>
      <c r="Q442" s="10">
        <v>144</v>
      </c>
      <c r="R442" s="10">
        <v>104</v>
      </c>
      <c r="S442" s="10">
        <v>139</v>
      </c>
      <c r="T442" s="10">
        <v>248</v>
      </c>
      <c r="U442" s="10">
        <v>369</v>
      </c>
      <c r="V442" s="18">
        <f t="shared" si="125"/>
        <v>0.10743801652892562</v>
      </c>
      <c r="W442" s="18">
        <f t="shared" si="126"/>
        <v>0.27777777777777779</v>
      </c>
      <c r="X442" s="18">
        <f t="shared" si="127"/>
        <v>0.71153846153846156</v>
      </c>
      <c r="Y442" s="18">
        <f t="shared" si="128"/>
        <v>0.45967741935483869</v>
      </c>
      <c r="Z442" s="18">
        <f t="shared" si="129"/>
        <v>0.34417344173441733</v>
      </c>
      <c r="AA442" s="47">
        <f t="shared" si="130"/>
        <v>134</v>
      </c>
      <c r="AB442" s="6">
        <f t="shared" si="131"/>
        <v>30</v>
      </c>
      <c r="AC442" s="40">
        <v>151</v>
      </c>
      <c r="AD442" s="40">
        <f t="shared" si="132"/>
        <v>0</v>
      </c>
      <c r="AE442" s="41">
        <f t="shared" si="133"/>
        <v>1</v>
      </c>
      <c r="AF442" s="4">
        <v>9</v>
      </c>
      <c r="AG442" s="4">
        <v>11</v>
      </c>
      <c r="AH442" s="87">
        <f t="shared" si="134"/>
        <v>0.22222222222222221</v>
      </c>
      <c r="AI442" s="43">
        <f t="shared" si="135"/>
        <v>0.36363636363636365</v>
      </c>
      <c r="AJ442" s="53">
        <f t="shared" si="136"/>
        <v>59.599999999999994</v>
      </c>
      <c r="AK442" s="53">
        <f t="shared" si="137"/>
        <v>2</v>
      </c>
      <c r="AL442" s="53">
        <f t="shared" si="138"/>
        <v>0</v>
      </c>
      <c r="AM442" s="88">
        <f t="shared" si="139"/>
        <v>160</v>
      </c>
      <c r="AN442" s="88">
        <f t="shared" si="140"/>
        <v>0</v>
      </c>
    </row>
    <row r="443" spans="1:40" ht="15" hidden="1" x14ac:dyDescent="0.25">
      <c r="A443" s="11" t="s">
        <v>425</v>
      </c>
      <c r="B443" s="13" t="s">
        <v>1066</v>
      </c>
      <c r="C443" s="1" t="str">
        <f t="shared" si="124"/>
        <v>ISPARTA</v>
      </c>
      <c r="D443" s="14">
        <v>431</v>
      </c>
      <c r="E443" s="14">
        <v>1065</v>
      </c>
      <c r="F443" s="14">
        <v>2435</v>
      </c>
      <c r="G443" s="14">
        <v>3931</v>
      </c>
      <c r="H443" s="15">
        <v>396</v>
      </c>
      <c r="I443" s="15">
        <v>982</v>
      </c>
      <c r="J443" s="15">
        <v>2652</v>
      </c>
      <c r="K443" s="15">
        <v>4030</v>
      </c>
      <c r="L443" s="49">
        <v>38</v>
      </c>
      <c r="M443" s="6">
        <v>888</v>
      </c>
      <c r="N443" s="16">
        <f t="shared" si="143"/>
        <v>99</v>
      </c>
      <c r="O443" s="17">
        <f t="shared" si="144"/>
        <v>2.5184431442381073E-2</v>
      </c>
      <c r="P443" s="10">
        <v>2410</v>
      </c>
      <c r="Q443" s="10">
        <v>3064</v>
      </c>
      <c r="R443" s="10">
        <v>2368</v>
      </c>
      <c r="S443" s="10">
        <v>3247</v>
      </c>
      <c r="T443" s="10">
        <v>5432</v>
      </c>
      <c r="U443" s="10">
        <v>7842</v>
      </c>
      <c r="V443" s="18">
        <f t="shared" si="125"/>
        <v>0.16431535269709543</v>
      </c>
      <c r="W443" s="18">
        <f t="shared" si="126"/>
        <v>0.32049608355091386</v>
      </c>
      <c r="X443" s="18">
        <f t="shared" si="127"/>
        <v>0.76097972972972971</v>
      </c>
      <c r="Y443" s="18">
        <f t="shared" si="128"/>
        <v>0.51251840942562588</v>
      </c>
      <c r="Z443" s="18">
        <f t="shared" si="129"/>
        <v>0.40550879877582252</v>
      </c>
      <c r="AA443" s="47">
        <f t="shared" si="130"/>
        <v>2648</v>
      </c>
      <c r="AB443" s="6">
        <f t="shared" si="131"/>
        <v>566</v>
      </c>
      <c r="AC443" s="40">
        <v>3474</v>
      </c>
      <c r="AD443" s="40">
        <f t="shared" si="132"/>
        <v>556</v>
      </c>
      <c r="AE443" s="41">
        <f t="shared" si="133"/>
        <v>0.86203473945409426</v>
      </c>
      <c r="AF443" s="4">
        <v>144</v>
      </c>
      <c r="AG443" s="4">
        <v>184</v>
      </c>
      <c r="AH443" s="87">
        <f t="shared" si="134"/>
        <v>0.27777777777777779</v>
      </c>
      <c r="AI443" s="43">
        <f t="shared" si="135"/>
        <v>0.43478260869565216</v>
      </c>
      <c r="AJ443" s="53">
        <f t="shared" si="136"/>
        <v>1018.3999999999996</v>
      </c>
      <c r="AK443" s="53">
        <f t="shared" si="137"/>
        <v>50</v>
      </c>
      <c r="AL443" s="53">
        <f t="shared" si="138"/>
        <v>10</v>
      </c>
      <c r="AM443" s="88">
        <f t="shared" si="139"/>
        <v>4000</v>
      </c>
      <c r="AN443" s="88">
        <f t="shared" si="140"/>
        <v>12000</v>
      </c>
    </row>
    <row r="444" spans="1:40" ht="15" hidden="1" x14ac:dyDescent="0.25">
      <c r="A444" s="11" t="s">
        <v>425</v>
      </c>
      <c r="B444" s="13" t="s">
        <v>430</v>
      </c>
      <c r="C444" s="1" t="str">
        <f t="shared" si="124"/>
        <v>ISPARTA</v>
      </c>
      <c r="D444" s="14">
        <v>34</v>
      </c>
      <c r="E444" s="14">
        <v>77</v>
      </c>
      <c r="F444" s="14">
        <v>91</v>
      </c>
      <c r="G444" s="14">
        <v>202</v>
      </c>
      <c r="H444" s="15">
        <v>26</v>
      </c>
      <c r="I444" s="15">
        <v>65</v>
      </c>
      <c r="J444" s="15">
        <v>107</v>
      </c>
      <c r="K444" s="15">
        <v>198</v>
      </c>
      <c r="L444" s="49">
        <v>6</v>
      </c>
      <c r="M444" s="6">
        <v>24</v>
      </c>
      <c r="N444" s="16">
        <f t="shared" si="143"/>
        <v>-4</v>
      </c>
      <c r="O444" s="17">
        <f t="shared" si="144"/>
        <v>-1.9801980198019802E-2</v>
      </c>
      <c r="P444" s="10">
        <v>115</v>
      </c>
      <c r="Q444" s="10">
        <v>136</v>
      </c>
      <c r="R444" s="10">
        <v>114</v>
      </c>
      <c r="S444" s="10">
        <v>147</v>
      </c>
      <c r="T444" s="10">
        <v>250</v>
      </c>
      <c r="U444" s="10">
        <v>365</v>
      </c>
      <c r="V444" s="18">
        <f t="shared" si="125"/>
        <v>0.22608695652173913</v>
      </c>
      <c r="W444" s="18">
        <f t="shared" si="126"/>
        <v>0.47794117647058826</v>
      </c>
      <c r="X444" s="18">
        <f t="shared" si="127"/>
        <v>0.7807017543859649</v>
      </c>
      <c r="Y444" s="18">
        <f t="shared" si="128"/>
        <v>0.61599999999999999</v>
      </c>
      <c r="Z444" s="18">
        <f t="shared" si="129"/>
        <v>0.49315068493150682</v>
      </c>
      <c r="AA444" s="47">
        <f t="shared" si="130"/>
        <v>96</v>
      </c>
      <c r="AB444" s="6">
        <f t="shared" si="131"/>
        <v>25</v>
      </c>
      <c r="AC444" s="40">
        <v>198</v>
      </c>
      <c r="AD444" s="40">
        <f t="shared" si="132"/>
        <v>0</v>
      </c>
      <c r="AE444" s="41">
        <f t="shared" si="133"/>
        <v>1</v>
      </c>
      <c r="AF444" s="4">
        <v>18</v>
      </c>
      <c r="AG444" s="4">
        <v>15</v>
      </c>
      <c r="AH444" s="87">
        <f t="shared" si="134"/>
        <v>0</v>
      </c>
      <c r="AI444" s="43">
        <f t="shared" si="135"/>
        <v>0</v>
      </c>
      <c r="AJ444" s="53">
        <f t="shared" si="136"/>
        <v>21</v>
      </c>
      <c r="AK444" s="53">
        <f t="shared" si="137"/>
        <v>1</v>
      </c>
      <c r="AL444" s="53">
        <f t="shared" si="138"/>
        <v>0</v>
      </c>
      <c r="AM444" s="88">
        <f t="shared" si="139"/>
        <v>80</v>
      </c>
      <c r="AN444" s="88">
        <f t="shared" si="140"/>
        <v>0</v>
      </c>
    </row>
    <row r="445" spans="1:40" ht="15" hidden="1" x14ac:dyDescent="0.25">
      <c r="A445" s="11" t="s">
        <v>425</v>
      </c>
      <c r="B445" s="13" t="s">
        <v>431</v>
      </c>
      <c r="C445" s="1" t="str">
        <f t="shared" si="124"/>
        <v>ISPARTA</v>
      </c>
      <c r="D445" s="14">
        <v>13</v>
      </c>
      <c r="E445" s="14">
        <v>50</v>
      </c>
      <c r="F445" s="14">
        <v>42</v>
      </c>
      <c r="G445" s="14">
        <v>105</v>
      </c>
      <c r="H445" s="15">
        <v>6</v>
      </c>
      <c r="I445" s="15">
        <v>39</v>
      </c>
      <c r="J445" s="15">
        <v>55</v>
      </c>
      <c r="K445" s="15">
        <v>100</v>
      </c>
      <c r="L445" s="49">
        <v>15</v>
      </c>
      <c r="M445" s="6">
        <v>10</v>
      </c>
      <c r="N445" s="16">
        <f t="shared" si="143"/>
        <v>-5</v>
      </c>
      <c r="O445" s="17">
        <f t="shared" si="144"/>
        <v>-4.7619047619047616E-2</v>
      </c>
      <c r="P445" s="10">
        <v>66</v>
      </c>
      <c r="Q445" s="10">
        <v>102</v>
      </c>
      <c r="R445" s="10">
        <v>81</v>
      </c>
      <c r="S445" s="10">
        <v>112</v>
      </c>
      <c r="T445" s="10">
        <v>183</v>
      </c>
      <c r="U445" s="10">
        <v>249</v>
      </c>
      <c r="V445" s="18">
        <f t="shared" si="125"/>
        <v>9.0909090909090912E-2</v>
      </c>
      <c r="W445" s="18">
        <f t="shared" si="126"/>
        <v>0.38235294117647056</v>
      </c>
      <c r="X445" s="18">
        <f t="shared" si="127"/>
        <v>0.7407407407407407</v>
      </c>
      <c r="Y445" s="18">
        <f t="shared" si="128"/>
        <v>0.54098360655737709</v>
      </c>
      <c r="Z445" s="18">
        <f t="shared" si="129"/>
        <v>0.42168674698795183</v>
      </c>
      <c r="AA445" s="47">
        <f t="shared" si="130"/>
        <v>84</v>
      </c>
      <c r="AB445" s="6">
        <f t="shared" si="131"/>
        <v>21</v>
      </c>
      <c r="AC445" s="40">
        <v>100</v>
      </c>
      <c r="AD445" s="40">
        <f t="shared" si="132"/>
        <v>0</v>
      </c>
      <c r="AE445" s="41">
        <f t="shared" si="133"/>
        <v>1</v>
      </c>
      <c r="AF445" s="4">
        <v>6</v>
      </c>
      <c r="AG445" s="4">
        <v>8</v>
      </c>
      <c r="AH445" s="87">
        <f t="shared" si="134"/>
        <v>0.33333333333333331</v>
      </c>
      <c r="AI445" s="43">
        <f t="shared" si="135"/>
        <v>0.5</v>
      </c>
      <c r="AJ445" s="53">
        <f t="shared" si="136"/>
        <v>29.099999999999994</v>
      </c>
      <c r="AK445" s="53">
        <f t="shared" si="137"/>
        <v>1</v>
      </c>
      <c r="AL445" s="53">
        <f t="shared" si="138"/>
        <v>0</v>
      </c>
      <c r="AM445" s="88">
        <f t="shared" si="139"/>
        <v>80</v>
      </c>
      <c r="AN445" s="88">
        <f t="shared" si="140"/>
        <v>0</v>
      </c>
    </row>
    <row r="446" spans="1:40" ht="15" hidden="1" x14ac:dyDescent="0.25">
      <c r="A446" s="11" t="s">
        <v>425</v>
      </c>
      <c r="B446" s="13" t="s">
        <v>432</v>
      </c>
      <c r="C446" s="1" t="str">
        <f t="shared" si="124"/>
        <v>ISPARTA</v>
      </c>
      <c r="D446" s="14">
        <v>49</v>
      </c>
      <c r="E446" s="14">
        <v>135</v>
      </c>
      <c r="F446" s="14">
        <v>215</v>
      </c>
      <c r="G446" s="14">
        <v>399</v>
      </c>
      <c r="H446" s="15">
        <v>78</v>
      </c>
      <c r="I446" s="15">
        <v>141</v>
      </c>
      <c r="J446" s="15">
        <v>233</v>
      </c>
      <c r="K446" s="15">
        <v>452</v>
      </c>
      <c r="L446" s="49">
        <v>14</v>
      </c>
      <c r="M446" s="6">
        <v>56</v>
      </c>
      <c r="N446" s="16">
        <f t="shared" si="143"/>
        <v>53</v>
      </c>
      <c r="O446" s="17">
        <f t="shared" si="144"/>
        <v>0.13283208020050125</v>
      </c>
      <c r="P446" s="10">
        <v>227</v>
      </c>
      <c r="Q446" s="10">
        <v>282</v>
      </c>
      <c r="R446" s="10">
        <v>238</v>
      </c>
      <c r="S446" s="10">
        <v>315</v>
      </c>
      <c r="T446" s="10">
        <v>520</v>
      </c>
      <c r="U446" s="10">
        <v>747</v>
      </c>
      <c r="V446" s="18">
        <f t="shared" si="125"/>
        <v>0.34361233480176212</v>
      </c>
      <c r="W446" s="18">
        <f t="shared" si="126"/>
        <v>0.5</v>
      </c>
      <c r="X446" s="18">
        <f t="shared" si="127"/>
        <v>0.80252100840336138</v>
      </c>
      <c r="Y446" s="18">
        <f t="shared" si="128"/>
        <v>0.63846153846153841</v>
      </c>
      <c r="Z446" s="18">
        <f t="shared" si="129"/>
        <v>0.54886211512717542</v>
      </c>
      <c r="AA446" s="47">
        <f t="shared" si="130"/>
        <v>188</v>
      </c>
      <c r="AB446" s="6">
        <f t="shared" si="131"/>
        <v>47</v>
      </c>
      <c r="AC446" s="40">
        <v>452</v>
      </c>
      <c r="AD446" s="40">
        <f t="shared" si="132"/>
        <v>0</v>
      </c>
      <c r="AE446" s="41">
        <f t="shared" si="133"/>
        <v>1</v>
      </c>
      <c r="AF446" s="4">
        <v>36</v>
      </c>
      <c r="AG446" s="4">
        <v>32</v>
      </c>
      <c r="AH446" s="87">
        <f t="shared" si="134"/>
        <v>0</v>
      </c>
      <c r="AI446" s="43">
        <f t="shared" si="135"/>
        <v>0</v>
      </c>
      <c r="AJ446" s="53">
        <f t="shared" si="136"/>
        <v>32</v>
      </c>
      <c r="AK446" s="53">
        <f t="shared" si="137"/>
        <v>1</v>
      </c>
      <c r="AL446" s="53">
        <f t="shared" si="138"/>
        <v>0</v>
      </c>
      <c r="AM446" s="88">
        <f t="shared" si="139"/>
        <v>80</v>
      </c>
      <c r="AN446" s="88">
        <f t="shared" si="140"/>
        <v>0</v>
      </c>
    </row>
    <row r="447" spans="1:40" ht="15" hidden="1" x14ac:dyDescent="0.25">
      <c r="A447" s="11" t="s">
        <v>425</v>
      </c>
      <c r="B447" s="13" t="s">
        <v>433</v>
      </c>
      <c r="C447" s="1" t="str">
        <f t="shared" si="124"/>
        <v>ISPARTA</v>
      </c>
      <c r="D447" s="14">
        <v>8</v>
      </c>
      <c r="E447" s="14">
        <v>36</v>
      </c>
      <c r="F447" s="14">
        <v>45</v>
      </c>
      <c r="G447" s="14">
        <v>89</v>
      </c>
      <c r="H447" s="15">
        <v>13</v>
      </c>
      <c r="I447" s="15">
        <v>32</v>
      </c>
      <c r="J447" s="15">
        <v>62</v>
      </c>
      <c r="K447" s="15">
        <v>107</v>
      </c>
      <c r="L447" s="49">
        <v>1</v>
      </c>
      <c r="M447" s="6">
        <v>18</v>
      </c>
      <c r="N447" s="16">
        <f t="shared" si="143"/>
        <v>18</v>
      </c>
      <c r="O447" s="17">
        <f t="shared" si="144"/>
        <v>0.20224719101123595</v>
      </c>
      <c r="P447" s="10">
        <v>67</v>
      </c>
      <c r="Q447" s="10">
        <v>85</v>
      </c>
      <c r="R447" s="10">
        <v>59</v>
      </c>
      <c r="S447" s="10">
        <v>85</v>
      </c>
      <c r="T447" s="10">
        <v>144</v>
      </c>
      <c r="U447" s="10">
        <v>211</v>
      </c>
      <c r="V447" s="18">
        <f t="shared" si="125"/>
        <v>0.19402985074626866</v>
      </c>
      <c r="W447" s="18">
        <f t="shared" si="126"/>
        <v>0.37647058823529411</v>
      </c>
      <c r="X447" s="18">
        <f t="shared" si="127"/>
        <v>0.76271186440677963</v>
      </c>
      <c r="Y447" s="18">
        <f t="shared" si="128"/>
        <v>0.53472222222222221</v>
      </c>
      <c r="Z447" s="18">
        <f t="shared" si="129"/>
        <v>0.42654028436018959</v>
      </c>
      <c r="AA447" s="47">
        <f t="shared" si="130"/>
        <v>67</v>
      </c>
      <c r="AB447" s="6">
        <f t="shared" si="131"/>
        <v>14</v>
      </c>
      <c r="AC447" s="40">
        <v>107</v>
      </c>
      <c r="AD447" s="40">
        <f t="shared" si="132"/>
        <v>0</v>
      </c>
      <c r="AE447" s="41">
        <f t="shared" si="133"/>
        <v>1</v>
      </c>
      <c r="AF447" s="4">
        <v>4</v>
      </c>
      <c r="AG447" s="4">
        <v>6</v>
      </c>
      <c r="AH447" s="87">
        <f t="shared" si="134"/>
        <v>0.5</v>
      </c>
      <c r="AI447" s="43">
        <f t="shared" si="135"/>
        <v>0.66666666666666663</v>
      </c>
      <c r="AJ447" s="53">
        <f t="shared" si="136"/>
        <v>23.799999999999997</v>
      </c>
      <c r="AK447" s="53">
        <f t="shared" si="137"/>
        <v>1</v>
      </c>
      <c r="AL447" s="53">
        <f t="shared" si="138"/>
        <v>0</v>
      </c>
      <c r="AM447" s="88">
        <f t="shared" si="139"/>
        <v>80</v>
      </c>
      <c r="AN447" s="88">
        <f t="shared" si="140"/>
        <v>0</v>
      </c>
    </row>
    <row r="448" spans="1:40" ht="15" hidden="1" x14ac:dyDescent="0.25">
      <c r="A448" s="11" t="s">
        <v>425</v>
      </c>
      <c r="B448" s="13" t="s">
        <v>434</v>
      </c>
      <c r="C448" s="1" t="str">
        <f t="shared" si="124"/>
        <v>ISPARTA</v>
      </c>
      <c r="D448" s="14">
        <v>58</v>
      </c>
      <c r="E448" s="14">
        <v>201</v>
      </c>
      <c r="F448" s="14">
        <v>397</v>
      </c>
      <c r="G448" s="14">
        <v>656</v>
      </c>
      <c r="H448" s="15">
        <v>41</v>
      </c>
      <c r="I448" s="15">
        <v>211</v>
      </c>
      <c r="J448" s="15">
        <v>378</v>
      </c>
      <c r="K448" s="15">
        <v>630</v>
      </c>
      <c r="L448" s="49">
        <v>38</v>
      </c>
      <c r="M448" s="6">
        <v>105</v>
      </c>
      <c r="N448" s="16">
        <f t="shared" si="143"/>
        <v>-26</v>
      </c>
      <c r="O448" s="17">
        <f t="shared" si="144"/>
        <v>-3.9634146341463415E-2</v>
      </c>
      <c r="P448" s="10">
        <v>492</v>
      </c>
      <c r="Q448" s="10">
        <v>625</v>
      </c>
      <c r="R448" s="10">
        <v>446</v>
      </c>
      <c r="S448" s="10">
        <v>635</v>
      </c>
      <c r="T448" s="10">
        <v>1071</v>
      </c>
      <c r="U448" s="10">
        <v>1563</v>
      </c>
      <c r="V448" s="18">
        <f t="shared" si="125"/>
        <v>8.3333333333333329E-2</v>
      </c>
      <c r="W448" s="18">
        <f t="shared" si="126"/>
        <v>0.33760000000000001</v>
      </c>
      <c r="X448" s="18">
        <f t="shared" si="127"/>
        <v>0.69730941704035876</v>
      </c>
      <c r="Y448" s="18">
        <f t="shared" si="128"/>
        <v>0.48739495798319327</v>
      </c>
      <c r="Z448" s="18">
        <f t="shared" si="129"/>
        <v>0.36020473448496482</v>
      </c>
      <c r="AA448" s="47">
        <f t="shared" si="130"/>
        <v>549</v>
      </c>
      <c r="AB448" s="6">
        <f t="shared" si="131"/>
        <v>135</v>
      </c>
      <c r="AC448" s="40">
        <v>616</v>
      </c>
      <c r="AD448" s="40">
        <f t="shared" si="132"/>
        <v>14</v>
      </c>
      <c r="AE448" s="41">
        <f t="shared" si="133"/>
        <v>0.97777777777777775</v>
      </c>
      <c r="AF448" s="4">
        <v>36</v>
      </c>
      <c r="AG448" s="4">
        <v>39</v>
      </c>
      <c r="AH448" s="87">
        <f t="shared" si="134"/>
        <v>8.3333333333333329E-2</v>
      </c>
      <c r="AI448" s="43">
        <f t="shared" si="135"/>
        <v>0.15384615384615385</v>
      </c>
      <c r="AJ448" s="53">
        <f t="shared" si="136"/>
        <v>227.69999999999993</v>
      </c>
      <c r="AK448" s="53">
        <f t="shared" si="137"/>
        <v>11</v>
      </c>
      <c r="AL448" s="53">
        <f t="shared" si="138"/>
        <v>2</v>
      </c>
      <c r="AM448" s="88">
        <f t="shared" si="139"/>
        <v>880</v>
      </c>
      <c r="AN448" s="88">
        <f t="shared" si="140"/>
        <v>2400</v>
      </c>
    </row>
    <row r="449" spans="1:40" ht="12.75" hidden="1" customHeight="1" x14ac:dyDescent="0.2">
      <c r="A449" s="11" t="s">
        <v>425</v>
      </c>
      <c r="B449" s="13" t="s">
        <v>435</v>
      </c>
      <c r="C449" s="1" t="str">
        <f t="shared" si="124"/>
        <v>ISPARTA</v>
      </c>
      <c r="D449" s="14">
        <v>5</v>
      </c>
      <c r="E449" s="14">
        <v>6</v>
      </c>
      <c r="F449" s="14">
        <v>12</v>
      </c>
      <c r="G449" s="14">
        <v>23</v>
      </c>
      <c r="H449" s="15">
        <v>4</v>
      </c>
      <c r="I449" s="15">
        <v>10</v>
      </c>
      <c r="J449" s="15">
        <v>13</v>
      </c>
      <c r="K449" s="15">
        <v>27</v>
      </c>
      <c r="L449" s="50"/>
      <c r="M449" s="6">
        <v>1</v>
      </c>
      <c r="N449" s="16">
        <f t="shared" si="143"/>
        <v>4</v>
      </c>
      <c r="O449" s="17">
        <f t="shared" si="144"/>
        <v>0.17391304347826086</v>
      </c>
      <c r="P449" s="10">
        <v>7</v>
      </c>
      <c r="Q449" s="10">
        <v>16</v>
      </c>
      <c r="R449" s="10">
        <v>14</v>
      </c>
      <c r="S449" s="10">
        <v>18</v>
      </c>
      <c r="T449" s="10">
        <v>30</v>
      </c>
      <c r="U449" s="10">
        <v>37</v>
      </c>
      <c r="V449" s="18">
        <f t="shared" si="125"/>
        <v>0.5714285714285714</v>
      </c>
      <c r="W449" s="18">
        <f t="shared" si="126"/>
        <v>0.625</v>
      </c>
      <c r="X449" s="18">
        <f t="shared" si="127"/>
        <v>0.8571428571428571</v>
      </c>
      <c r="Y449" s="18">
        <f t="shared" si="128"/>
        <v>0.73333333333333328</v>
      </c>
      <c r="Z449" s="18">
        <f t="shared" si="129"/>
        <v>0.70270270270270274</v>
      </c>
      <c r="AA449" s="47">
        <f t="shared" si="130"/>
        <v>8</v>
      </c>
      <c r="AB449" s="6">
        <f t="shared" si="131"/>
        <v>2</v>
      </c>
      <c r="AC449" s="40">
        <v>27</v>
      </c>
      <c r="AD449" s="40">
        <f t="shared" si="132"/>
        <v>0</v>
      </c>
      <c r="AE449" s="41">
        <f t="shared" si="133"/>
        <v>1</v>
      </c>
      <c r="AF449" s="4">
        <v>2</v>
      </c>
      <c r="AG449" s="4">
        <v>2</v>
      </c>
      <c r="AH449" s="87">
        <f t="shared" si="134"/>
        <v>0</v>
      </c>
      <c r="AI449" s="43">
        <f t="shared" si="135"/>
        <v>0</v>
      </c>
      <c r="AJ449" s="53">
        <f t="shared" si="136"/>
        <v>0</v>
      </c>
      <c r="AK449" s="53">
        <f t="shared" si="137"/>
        <v>0</v>
      </c>
      <c r="AL449" s="53">
        <f t="shared" si="138"/>
        <v>0</v>
      </c>
      <c r="AM449" s="88">
        <f t="shared" si="139"/>
        <v>0</v>
      </c>
      <c r="AN449" s="88">
        <f t="shared" si="140"/>
        <v>0</v>
      </c>
    </row>
    <row r="450" spans="1:40" ht="15" hidden="1" x14ac:dyDescent="0.25">
      <c r="A450" s="11" t="s">
        <v>436</v>
      </c>
      <c r="B450" s="13" t="s">
        <v>437</v>
      </c>
      <c r="C450" s="1" t="str">
        <f t="shared" si="124"/>
        <v>İSTANBUL</v>
      </c>
      <c r="D450" s="14">
        <v>3</v>
      </c>
      <c r="E450" s="14">
        <v>26</v>
      </c>
      <c r="F450" s="14">
        <v>36</v>
      </c>
      <c r="G450" s="14">
        <v>65</v>
      </c>
      <c r="H450" s="15">
        <v>13</v>
      </c>
      <c r="I450" s="15">
        <v>42</v>
      </c>
      <c r="J450" s="15">
        <v>29</v>
      </c>
      <c r="K450" s="15">
        <v>84</v>
      </c>
      <c r="L450" s="49">
        <v>8</v>
      </c>
      <c r="M450" s="6">
        <v>5</v>
      </c>
      <c r="N450" s="16">
        <f t="shared" si="143"/>
        <v>19</v>
      </c>
      <c r="O450" s="17">
        <f t="shared" si="144"/>
        <v>0.29230769230769232</v>
      </c>
      <c r="P450" s="10">
        <v>103</v>
      </c>
      <c r="Q450" s="10">
        <v>118</v>
      </c>
      <c r="R450" s="10">
        <v>77</v>
      </c>
      <c r="S450" s="10">
        <v>106</v>
      </c>
      <c r="T450" s="10">
        <v>195</v>
      </c>
      <c r="U450" s="10">
        <v>298</v>
      </c>
      <c r="V450" s="18">
        <f t="shared" si="125"/>
        <v>0.12621359223300971</v>
      </c>
      <c r="W450" s="18">
        <f t="shared" si="126"/>
        <v>0.3559322033898305</v>
      </c>
      <c r="X450" s="18">
        <f t="shared" si="127"/>
        <v>0.41558441558441561</v>
      </c>
      <c r="Y450" s="18">
        <f t="shared" si="128"/>
        <v>0.37948717948717947</v>
      </c>
      <c r="Z450" s="18">
        <f t="shared" si="129"/>
        <v>0.29194630872483224</v>
      </c>
      <c r="AA450" s="47">
        <f t="shared" si="130"/>
        <v>121</v>
      </c>
      <c r="AB450" s="6">
        <f t="shared" si="131"/>
        <v>45</v>
      </c>
      <c r="AC450" s="40">
        <v>84</v>
      </c>
      <c r="AD450" s="40">
        <f t="shared" si="132"/>
        <v>0</v>
      </c>
      <c r="AE450" s="41">
        <f t="shared" si="133"/>
        <v>1</v>
      </c>
      <c r="AF450" s="4">
        <v>6</v>
      </c>
      <c r="AG450" s="4">
        <v>6</v>
      </c>
      <c r="AH450" s="87">
        <f t="shared" si="134"/>
        <v>0</v>
      </c>
      <c r="AI450" s="43">
        <f t="shared" si="135"/>
        <v>0</v>
      </c>
      <c r="AJ450" s="53">
        <f t="shared" si="136"/>
        <v>62.5</v>
      </c>
      <c r="AK450" s="53">
        <f t="shared" si="137"/>
        <v>3</v>
      </c>
      <c r="AL450" s="53">
        <f t="shared" si="138"/>
        <v>0</v>
      </c>
      <c r="AM450" s="88">
        <f t="shared" si="139"/>
        <v>240</v>
      </c>
      <c r="AN450" s="88">
        <f t="shared" si="140"/>
        <v>0</v>
      </c>
    </row>
    <row r="451" spans="1:40" ht="15" hidden="1" x14ac:dyDescent="0.25">
      <c r="A451" s="11" t="s">
        <v>436</v>
      </c>
      <c r="B451" s="13" t="s">
        <v>438</v>
      </c>
      <c r="C451" s="1" t="str">
        <f t="shared" si="124"/>
        <v>İSTANBUL</v>
      </c>
      <c r="D451" s="14">
        <v>91</v>
      </c>
      <c r="E451" s="14">
        <v>623</v>
      </c>
      <c r="F451" s="14">
        <v>769</v>
      </c>
      <c r="G451" s="14">
        <v>1483</v>
      </c>
      <c r="H451" s="15">
        <v>120</v>
      </c>
      <c r="I451" s="15">
        <v>805</v>
      </c>
      <c r="J451" s="15">
        <v>977</v>
      </c>
      <c r="K451" s="15">
        <v>1902</v>
      </c>
      <c r="L451" s="49">
        <v>545</v>
      </c>
      <c r="M451" s="6">
        <v>118</v>
      </c>
      <c r="N451" s="16">
        <f t="shared" si="143"/>
        <v>419</v>
      </c>
      <c r="O451" s="17">
        <f t="shared" si="144"/>
        <v>0.28253540121375592</v>
      </c>
      <c r="P451" s="10">
        <v>3378</v>
      </c>
      <c r="Q451" s="10">
        <v>4643</v>
      </c>
      <c r="R451" s="10">
        <v>3586</v>
      </c>
      <c r="S451" s="10">
        <v>4707</v>
      </c>
      <c r="T451" s="10">
        <v>8229</v>
      </c>
      <c r="U451" s="10">
        <v>11607</v>
      </c>
      <c r="V451" s="18">
        <f t="shared" si="125"/>
        <v>3.5523978685612786E-2</v>
      </c>
      <c r="W451" s="18">
        <f t="shared" si="126"/>
        <v>0.17337928063751884</v>
      </c>
      <c r="X451" s="18">
        <f t="shared" si="127"/>
        <v>0.39152258784160626</v>
      </c>
      <c r="Y451" s="18">
        <f t="shared" si="128"/>
        <v>0.26844087981528741</v>
      </c>
      <c r="Z451" s="18">
        <f t="shared" si="129"/>
        <v>0.20065477728956663</v>
      </c>
      <c r="AA451" s="47">
        <f t="shared" si="130"/>
        <v>6020</v>
      </c>
      <c r="AB451" s="6">
        <f t="shared" si="131"/>
        <v>2182</v>
      </c>
      <c r="AC451" s="40">
        <v>1756</v>
      </c>
      <c r="AD451" s="40">
        <f t="shared" si="132"/>
        <v>146</v>
      </c>
      <c r="AE451" s="41">
        <f t="shared" si="133"/>
        <v>0.9232386961093586</v>
      </c>
      <c r="AF451" s="4">
        <v>89</v>
      </c>
      <c r="AG451" s="4">
        <v>98</v>
      </c>
      <c r="AH451" s="87">
        <f t="shared" si="134"/>
        <v>0.10112359550561797</v>
      </c>
      <c r="AI451" s="43">
        <f t="shared" si="135"/>
        <v>0.18367346938775511</v>
      </c>
      <c r="AJ451" s="53">
        <f t="shared" si="136"/>
        <v>3551.2999999999993</v>
      </c>
      <c r="AK451" s="53">
        <f t="shared" si="137"/>
        <v>177</v>
      </c>
      <c r="AL451" s="53">
        <f t="shared" si="138"/>
        <v>35</v>
      </c>
      <c r="AM451" s="88">
        <f t="shared" si="139"/>
        <v>14160</v>
      </c>
      <c r="AN451" s="88">
        <f t="shared" si="140"/>
        <v>42000</v>
      </c>
    </row>
    <row r="452" spans="1:40" ht="15" hidden="1" x14ac:dyDescent="0.25">
      <c r="A452" s="11" t="s">
        <v>436</v>
      </c>
      <c r="B452" s="13" t="s">
        <v>439</v>
      </c>
      <c r="C452" s="1" t="str">
        <f t="shared" si="124"/>
        <v>İSTANBUL</v>
      </c>
      <c r="D452" s="14">
        <v>960</v>
      </c>
      <c r="E452" s="14">
        <v>2143</v>
      </c>
      <c r="F452" s="14">
        <v>2595</v>
      </c>
      <c r="G452" s="14">
        <v>5698</v>
      </c>
      <c r="H452" s="15">
        <v>1047</v>
      </c>
      <c r="I452" s="15">
        <v>2320</v>
      </c>
      <c r="J452" s="15">
        <v>3032</v>
      </c>
      <c r="K452" s="15">
        <v>6399</v>
      </c>
      <c r="L452" s="49">
        <v>180</v>
      </c>
      <c r="M452" s="6">
        <v>676</v>
      </c>
      <c r="N452" s="16">
        <f t="shared" si="143"/>
        <v>701</v>
      </c>
      <c r="O452" s="17">
        <f t="shared" si="144"/>
        <v>0.12302562302562303</v>
      </c>
      <c r="P452" s="10">
        <v>4268</v>
      </c>
      <c r="Q452" s="10">
        <v>6027</v>
      </c>
      <c r="R452" s="10">
        <v>4402</v>
      </c>
      <c r="S452" s="10">
        <v>5916</v>
      </c>
      <c r="T452" s="10">
        <v>10429</v>
      </c>
      <c r="U452" s="10">
        <v>14697</v>
      </c>
      <c r="V452" s="18">
        <f t="shared" si="125"/>
        <v>0.24531396438612935</v>
      </c>
      <c r="W452" s="18">
        <f t="shared" si="126"/>
        <v>0.38493446158951383</v>
      </c>
      <c r="X452" s="18">
        <f t="shared" si="127"/>
        <v>0.57610177192185374</v>
      </c>
      <c r="Y452" s="18">
        <f t="shared" si="128"/>
        <v>0.46562470035477993</v>
      </c>
      <c r="Z452" s="18">
        <f t="shared" si="129"/>
        <v>0.40164659454310403</v>
      </c>
      <c r="AA452" s="47">
        <f t="shared" si="130"/>
        <v>5573</v>
      </c>
      <c r="AB452" s="6">
        <f t="shared" si="131"/>
        <v>1866</v>
      </c>
      <c r="AC452" s="40">
        <v>3479</v>
      </c>
      <c r="AD452" s="40">
        <f t="shared" si="132"/>
        <v>2920</v>
      </c>
      <c r="AE452" s="41">
        <f t="shared" si="133"/>
        <v>0.54367869979684325</v>
      </c>
      <c r="AF452" s="4">
        <v>108</v>
      </c>
      <c r="AG452" s="4">
        <v>187</v>
      </c>
      <c r="AH452" s="87">
        <f t="shared" si="134"/>
        <v>0.73148148148148151</v>
      </c>
      <c r="AI452" s="43">
        <f t="shared" si="135"/>
        <v>0.84491978609625673</v>
      </c>
      <c r="AJ452" s="53">
        <f t="shared" si="136"/>
        <v>2444.2999999999993</v>
      </c>
      <c r="AK452" s="53">
        <f t="shared" si="137"/>
        <v>122</v>
      </c>
      <c r="AL452" s="53">
        <f t="shared" si="138"/>
        <v>24</v>
      </c>
      <c r="AM452" s="88">
        <f t="shared" si="139"/>
        <v>9760</v>
      </c>
      <c r="AN452" s="88">
        <f t="shared" si="140"/>
        <v>28800</v>
      </c>
    </row>
    <row r="453" spans="1:40" ht="15" hidden="1" x14ac:dyDescent="0.25">
      <c r="A453" s="11" t="s">
        <v>436</v>
      </c>
      <c r="B453" s="13" t="s">
        <v>440</v>
      </c>
      <c r="C453" s="1" t="str">
        <f t="shared" si="124"/>
        <v>İSTANBUL</v>
      </c>
      <c r="D453" s="14">
        <v>405</v>
      </c>
      <c r="E453" s="14">
        <v>1713</v>
      </c>
      <c r="F453" s="14">
        <v>2350</v>
      </c>
      <c r="G453" s="14">
        <v>4468</v>
      </c>
      <c r="H453" s="15">
        <v>389</v>
      </c>
      <c r="I453" s="15">
        <v>1781</v>
      </c>
      <c r="J453" s="15">
        <v>2784</v>
      </c>
      <c r="K453" s="15">
        <v>4954</v>
      </c>
      <c r="L453" s="49">
        <v>199</v>
      </c>
      <c r="M453" s="6">
        <v>569</v>
      </c>
      <c r="N453" s="16">
        <f t="shared" si="143"/>
        <v>486</v>
      </c>
      <c r="O453" s="17">
        <f t="shared" si="144"/>
        <v>0.10877350044762757</v>
      </c>
      <c r="P453" s="10">
        <v>4887</v>
      </c>
      <c r="Q453" s="10">
        <v>6330</v>
      </c>
      <c r="R453" s="10">
        <v>4902</v>
      </c>
      <c r="S453" s="10">
        <v>6400</v>
      </c>
      <c r="T453" s="10">
        <v>11232</v>
      </c>
      <c r="U453" s="10">
        <v>16119</v>
      </c>
      <c r="V453" s="18">
        <f t="shared" si="125"/>
        <v>7.9598935952527108E-2</v>
      </c>
      <c r="W453" s="18">
        <f t="shared" si="126"/>
        <v>0.28135860979462873</v>
      </c>
      <c r="X453" s="18">
        <f t="shared" si="127"/>
        <v>0.49245206038351691</v>
      </c>
      <c r="Y453" s="18">
        <f t="shared" si="128"/>
        <v>0.37348646723646722</v>
      </c>
      <c r="Z453" s="18">
        <f t="shared" si="129"/>
        <v>0.28438488739996276</v>
      </c>
      <c r="AA453" s="47">
        <f t="shared" si="130"/>
        <v>7037</v>
      </c>
      <c r="AB453" s="6">
        <f t="shared" si="131"/>
        <v>2488</v>
      </c>
      <c r="AC453" s="40">
        <v>3689</v>
      </c>
      <c r="AD453" s="40">
        <f t="shared" si="132"/>
        <v>1265</v>
      </c>
      <c r="AE453" s="41">
        <f t="shared" si="133"/>
        <v>0.74465078724263223</v>
      </c>
      <c r="AF453" s="4">
        <v>91</v>
      </c>
      <c r="AG453" s="4">
        <v>178</v>
      </c>
      <c r="AH453" s="87">
        <f t="shared" si="134"/>
        <v>0.95604395604395609</v>
      </c>
      <c r="AI453" s="43">
        <f t="shared" si="135"/>
        <v>0.97752808988764039</v>
      </c>
      <c r="AJ453" s="53">
        <f t="shared" si="136"/>
        <v>3667.3999999999996</v>
      </c>
      <c r="AK453" s="53">
        <f t="shared" si="137"/>
        <v>183</v>
      </c>
      <c r="AL453" s="53">
        <f t="shared" si="138"/>
        <v>36</v>
      </c>
      <c r="AM453" s="88">
        <f t="shared" si="139"/>
        <v>14640</v>
      </c>
      <c r="AN453" s="88">
        <f t="shared" si="140"/>
        <v>43200</v>
      </c>
    </row>
    <row r="454" spans="1:40" ht="15" hidden="1" customHeight="1" x14ac:dyDescent="0.25">
      <c r="A454" s="11" t="s">
        <v>436</v>
      </c>
      <c r="B454" s="13" t="s">
        <v>441</v>
      </c>
      <c r="C454" s="1" t="str">
        <f t="shared" ref="C454:C517" si="145">A454</f>
        <v>İSTANBUL</v>
      </c>
      <c r="D454" s="14">
        <v>305</v>
      </c>
      <c r="E454" s="14">
        <v>2108</v>
      </c>
      <c r="F454" s="14">
        <v>3280</v>
      </c>
      <c r="G454" s="14">
        <v>5693</v>
      </c>
      <c r="H454" s="15">
        <v>361</v>
      </c>
      <c r="I454" s="15">
        <v>2225</v>
      </c>
      <c r="J454" s="15">
        <v>4088</v>
      </c>
      <c r="K454" s="15">
        <v>6674</v>
      </c>
      <c r="L454" s="49">
        <v>517</v>
      </c>
      <c r="M454" s="6">
        <v>702</v>
      </c>
      <c r="N454" s="16">
        <f t="shared" si="143"/>
        <v>981</v>
      </c>
      <c r="O454" s="17">
        <f t="shared" si="144"/>
        <v>0.17231688037941331</v>
      </c>
      <c r="P454" s="10">
        <v>10037</v>
      </c>
      <c r="Q454" s="10">
        <v>13809</v>
      </c>
      <c r="R454" s="10">
        <v>10298</v>
      </c>
      <c r="S454" s="10">
        <v>13551</v>
      </c>
      <c r="T454" s="10">
        <v>24107</v>
      </c>
      <c r="U454" s="10">
        <v>34144</v>
      </c>
      <c r="V454" s="18">
        <f t="shared" ref="V454:V517" si="146">H454/P454</f>
        <v>3.5966922387167477E-2</v>
      </c>
      <c r="W454" s="18">
        <f t="shared" ref="W454:W517" si="147">I454/Q454</f>
        <v>0.16112680136143095</v>
      </c>
      <c r="X454" s="18">
        <f t="shared" ref="X454:X517" si="148">((J454+L454)-M454)/R454</f>
        <v>0.37900563216158478</v>
      </c>
      <c r="Y454" s="18">
        <f t="shared" ref="Y454:Y517" si="149">((I454+J454+L454)-M454)/T454</f>
        <v>0.25420002488903637</v>
      </c>
      <c r="Z454" s="18">
        <f t="shared" ref="Z454:Z517" si="150">((K454+L454)-M454)/U454</f>
        <v>0.19004803186504218</v>
      </c>
      <c r="AA454" s="47">
        <f t="shared" ref="AA454:AA517" si="151">T454-((I454+J454+L454)-M454)</f>
        <v>17979</v>
      </c>
      <c r="AB454" s="6">
        <f t="shared" ref="AB454:AB517" si="152">R454-((J454+L454)-M454)</f>
        <v>6395</v>
      </c>
      <c r="AC454" s="40">
        <v>5179</v>
      </c>
      <c r="AD454" s="40">
        <f t="shared" ref="AD454:AD517" si="153">K454-AC454</f>
        <v>1495</v>
      </c>
      <c r="AE454" s="41">
        <f t="shared" ref="AE454:AE517" si="154">AC454/K454</f>
        <v>0.77599640395564884</v>
      </c>
      <c r="AF454" s="4">
        <v>158</v>
      </c>
      <c r="AG454" s="4">
        <v>261</v>
      </c>
      <c r="AH454" s="87">
        <f t="shared" ref="AH454:AH517" si="155">IF((AG454-AF454)/AF454&gt;0,(AG454-AF454)/AF454,0)</f>
        <v>0.65189873417721522</v>
      </c>
      <c r="AI454" s="43">
        <f t="shared" ref="AI454:AI517" si="156">IF(((AG454-AF454)*2)/AG454&gt;0,((AG454-AF454)*2)/AG454,0)</f>
        <v>0.78927203065134099</v>
      </c>
      <c r="AJ454" s="53">
        <f t="shared" ref="AJ454:AJ517" si="157">IF((T454*0.7)-((I454+J454+L454)-M454)&gt;0,(T454*0.7)-((I454+J454+L454)-M454),0)</f>
        <v>10746.899999999998</v>
      </c>
      <c r="AK454" s="53">
        <f t="shared" ref="AK454:AK517" si="158">IF(AJ454/20&gt;0,INT(AJ454/20),0)</f>
        <v>537</v>
      </c>
      <c r="AL454" s="53">
        <f t="shared" ref="AL454:AL517" si="159">IF(AK454/5&gt;0.49,INT(AK454/5),0)</f>
        <v>107</v>
      </c>
      <c r="AM454" s="88">
        <f t="shared" si="139"/>
        <v>42960</v>
      </c>
      <c r="AN454" s="88">
        <f t="shared" si="140"/>
        <v>128400</v>
      </c>
    </row>
    <row r="455" spans="1:40" ht="15" hidden="1" x14ac:dyDescent="0.25">
      <c r="A455" s="11" t="s">
        <v>436</v>
      </c>
      <c r="B455" s="13" t="s">
        <v>442</v>
      </c>
      <c r="C455" s="1" t="str">
        <f t="shared" si="145"/>
        <v>İSTANBUL</v>
      </c>
      <c r="D455" s="14">
        <v>457</v>
      </c>
      <c r="E455" s="14">
        <v>2222</v>
      </c>
      <c r="F455" s="14">
        <v>3238</v>
      </c>
      <c r="G455" s="14">
        <v>5917</v>
      </c>
      <c r="H455" s="15">
        <v>463</v>
      </c>
      <c r="I455" s="15">
        <v>2306</v>
      </c>
      <c r="J455" s="15">
        <v>3834</v>
      </c>
      <c r="K455" s="15">
        <v>6603</v>
      </c>
      <c r="L455" s="49">
        <v>307</v>
      </c>
      <c r="M455" s="6">
        <v>742</v>
      </c>
      <c r="N455" s="16">
        <f t="shared" si="143"/>
        <v>686</v>
      </c>
      <c r="O455" s="17">
        <f t="shared" si="144"/>
        <v>0.11593713030251816</v>
      </c>
      <c r="P455" s="10">
        <v>6508</v>
      </c>
      <c r="Q455" s="10">
        <v>8861</v>
      </c>
      <c r="R455" s="10">
        <v>6627</v>
      </c>
      <c r="S455" s="10">
        <v>8842</v>
      </c>
      <c r="T455" s="10">
        <v>15488</v>
      </c>
      <c r="U455" s="10">
        <v>21996</v>
      </c>
      <c r="V455" s="18">
        <f t="shared" si="146"/>
        <v>7.1143208358942833E-2</v>
      </c>
      <c r="W455" s="18">
        <f t="shared" si="147"/>
        <v>0.26024150773050447</v>
      </c>
      <c r="X455" s="18">
        <f t="shared" si="148"/>
        <v>0.5129017655047533</v>
      </c>
      <c r="Y455" s="18">
        <f t="shared" si="149"/>
        <v>0.36834969008264462</v>
      </c>
      <c r="Z455" s="18">
        <f t="shared" si="150"/>
        <v>0.28041462084015273</v>
      </c>
      <c r="AA455" s="47">
        <f t="shared" si="151"/>
        <v>9783</v>
      </c>
      <c r="AB455" s="6">
        <f t="shared" si="152"/>
        <v>3228</v>
      </c>
      <c r="AC455" s="40">
        <v>4625</v>
      </c>
      <c r="AD455" s="40">
        <f t="shared" si="153"/>
        <v>1978</v>
      </c>
      <c r="AE455" s="41">
        <f t="shared" si="154"/>
        <v>0.70043919430561863</v>
      </c>
      <c r="AF455" s="4">
        <v>129</v>
      </c>
      <c r="AG455" s="4">
        <v>235</v>
      </c>
      <c r="AH455" s="87">
        <f t="shared" si="155"/>
        <v>0.82170542635658916</v>
      </c>
      <c r="AI455" s="43">
        <f t="shared" si="156"/>
        <v>0.90212765957446805</v>
      </c>
      <c r="AJ455" s="53">
        <f t="shared" si="157"/>
        <v>5136.5999999999985</v>
      </c>
      <c r="AK455" s="53">
        <f t="shared" si="158"/>
        <v>256</v>
      </c>
      <c r="AL455" s="53">
        <f t="shared" si="159"/>
        <v>51</v>
      </c>
      <c r="AM455" s="88">
        <f t="shared" ref="AM455:AM518" si="160">IF(AK455&gt;0.49,(AK455*$AM$1)/1000,0)</f>
        <v>20480</v>
      </c>
      <c r="AN455" s="88">
        <f t="shared" ref="AN455:AN518" si="161">IF(AL455&gt;0.49,(AL455*$AN$1)/1000,0)</f>
        <v>61200</v>
      </c>
    </row>
    <row r="456" spans="1:40" ht="15" hidden="1" x14ac:dyDescent="0.25">
      <c r="A456" s="11" t="s">
        <v>436</v>
      </c>
      <c r="B456" s="13" t="s">
        <v>443</v>
      </c>
      <c r="C456" s="1" t="str">
        <f t="shared" si="145"/>
        <v>İSTANBUL</v>
      </c>
      <c r="D456" s="14">
        <v>634</v>
      </c>
      <c r="E456" s="14">
        <v>1314</v>
      </c>
      <c r="F456" s="14">
        <v>1550</v>
      </c>
      <c r="G456" s="14">
        <v>3498</v>
      </c>
      <c r="H456" s="15">
        <v>711</v>
      </c>
      <c r="I456" s="15">
        <v>1417</v>
      </c>
      <c r="J456" s="15">
        <v>1801</v>
      </c>
      <c r="K456" s="15">
        <v>3929</v>
      </c>
      <c r="L456" s="49">
        <v>58</v>
      </c>
      <c r="M456" s="6">
        <v>410</v>
      </c>
      <c r="N456" s="16">
        <f t="shared" si="143"/>
        <v>431</v>
      </c>
      <c r="O456" s="17">
        <f t="shared" si="144"/>
        <v>0.12321326472269868</v>
      </c>
      <c r="P456" s="10">
        <v>1419</v>
      </c>
      <c r="Q456" s="10">
        <v>1977</v>
      </c>
      <c r="R456" s="10">
        <v>1483</v>
      </c>
      <c r="S456" s="10">
        <v>1975</v>
      </c>
      <c r="T456" s="10">
        <v>3460</v>
      </c>
      <c r="U456" s="10">
        <v>4879</v>
      </c>
      <c r="V456" s="18">
        <f t="shared" si="146"/>
        <v>0.5010570824524313</v>
      </c>
      <c r="W456" s="18">
        <f t="shared" si="147"/>
        <v>0.71674253920080933</v>
      </c>
      <c r="X456" s="18">
        <f t="shared" si="148"/>
        <v>0.97707349966284562</v>
      </c>
      <c r="Y456" s="18">
        <f t="shared" si="149"/>
        <v>0.82832369942196526</v>
      </c>
      <c r="Z456" s="18">
        <f t="shared" si="150"/>
        <v>0.73314203730272598</v>
      </c>
      <c r="AA456" s="47">
        <f t="shared" si="151"/>
        <v>594</v>
      </c>
      <c r="AB456" s="6">
        <f t="shared" si="152"/>
        <v>34</v>
      </c>
      <c r="AC456" s="40">
        <v>1275</v>
      </c>
      <c r="AD456" s="40">
        <f t="shared" si="153"/>
        <v>2654</v>
      </c>
      <c r="AE456" s="41">
        <f t="shared" si="154"/>
        <v>0.3245100534487147</v>
      </c>
      <c r="AF456" s="4">
        <v>61</v>
      </c>
      <c r="AG456" s="4">
        <v>76</v>
      </c>
      <c r="AH456" s="87">
        <f t="shared" si="155"/>
        <v>0.24590163934426229</v>
      </c>
      <c r="AI456" s="43">
        <f t="shared" si="156"/>
        <v>0.39473684210526316</v>
      </c>
      <c r="AJ456" s="53">
        <f t="shared" si="157"/>
        <v>0</v>
      </c>
      <c r="AK456" s="53">
        <f t="shared" si="158"/>
        <v>0</v>
      </c>
      <c r="AL456" s="53">
        <f t="shared" si="159"/>
        <v>0</v>
      </c>
      <c r="AM456" s="88">
        <f t="shared" si="160"/>
        <v>0</v>
      </c>
      <c r="AN456" s="88">
        <f t="shared" si="161"/>
        <v>0</v>
      </c>
    </row>
    <row r="457" spans="1:40" ht="15" hidden="1" x14ac:dyDescent="0.25">
      <c r="A457" s="11" t="s">
        <v>436</v>
      </c>
      <c r="B457" s="13" t="s">
        <v>444</v>
      </c>
      <c r="C457" s="1" t="str">
        <f t="shared" si="145"/>
        <v>İSTANBUL</v>
      </c>
      <c r="D457" s="14">
        <v>633</v>
      </c>
      <c r="E457" s="14">
        <v>1976</v>
      </c>
      <c r="F457" s="14">
        <v>2521</v>
      </c>
      <c r="G457" s="14">
        <v>5130</v>
      </c>
      <c r="H457" s="15">
        <v>680</v>
      </c>
      <c r="I457" s="15">
        <v>2196</v>
      </c>
      <c r="J457" s="15">
        <v>3218</v>
      </c>
      <c r="K457" s="15">
        <v>6094</v>
      </c>
      <c r="L457" s="49">
        <v>343</v>
      </c>
      <c r="M457" s="6">
        <v>643</v>
      </c>
      <c r="N457" s="16">
        <f t="shared" si="143"/>
        <v>964</v>
      </c>
      <c r="O457" s="17">
        <f t="shared" si="144"/>
        <v>0.18791423001949317</v>
      </c>
      <c r="P457" s="10">
        <v>4925</v>
      </c>
      <c r="Q457" s="10">
        <v>6619</v>
      </c>
      <c r="R457" s="10">
        <v>5029</v>
      </c>
      <c r="S457" s="10">
        <v>6660</v>
      </c>
      <c r="T457" s="10">
        <v>11648</v>
      </c>
      <c r="U457" s="10">
        <v>16573</v>
      </c>
      <c r="V457" s="18">
        <f t="shared" si="146"/>
        <v>0.13807106598984772</v>
      </c>
      <c r="W457" s="18">
        <f t="shared" si="147"/>
        <v>0.33177217102281309</v>
      </c>
      <c r="X457" s="18">
        <f t="shared" si="148"/>
        <v>0.58023463909325912</v>
      </c>
      <c r="Y457" s="18">
        <f t="shared" si="149"/>
        <v>0.43904532967032966</v>
      </c>
      <c r="Z457" s="18">
        <f t="shared" si="150"/>
        <v>0.34960477885717733</v>
      </c>
      <c r="AA457" s="47">
        <f t="shared" si="151"/>
        <v>6534</v>
      </c>
      <c r="AB457" s="6">
        <f t="shared" si="152"/>
        <v>2111</v>
      </c>
      <c r="AC457" s="40">
        <v>3361</v>
      </c>
      <c r="AD457" s="40">
        <f t="shared" si="153"/>
        <v>2733</v>
      </c>
      <c r="AE457" s="41">
        <f t="shared" si="154"/>
        <v>0.55152609123728258</v>
      </c>
      <c r="AF457" s="4">
        <v>101</v>
      </c>
      <c r="AG457" s="4">
        <v>169</v>
      </c>
      <c r="AH457" s="87">
        <f t="shared" si="155"/>
        <v>0.67326732673267331</v>
      </c>
      <c r="AI457" s="43">
        <f t="shared" si="156"/>
        <v>0.80473372781065089</v>
      </c>
      <c r="AJ457" s="53">
        <f t="shared" si="157"/>
        <v>3039.5999999999995</v>
      </c>
      <c r="AK457" s="53">
        <f t="shared" si="158"/>
        <v>151</v>
      </c>
      <c r="AL457" s="53">
        <f t="shared" si="159"/>
        <v>30</v>
      </c>
      <c r="AM457" s="88">
        <f t="shared" si="160"/>
        <v>12080</v>
      </c>
      <c r="AN457" s="88">
        <f t="shared" si="161"/>
        <v>36000</v>
      </c>
    </row>
    <row r="458" spans="1:40" ht="15" hidden="1" customHeight="1" x14ac:dyDescent="0.25">
      <c r="A458" s="11" t="s">
        <v>436</v>
      </c>
      <c r="B458" s="13" t="s">
        <v>445</v>
      </c>
      <c r="C458" s="1" t="str">
        <f t="shared" si="145"/>
        <v>İSTANBUL</v>
      </c>
      <c r="D458" s="14">
        <v>177</v>
      </c>
      <c r="E458" s="14">
        <v>1046</v>
      </c>
      <c r="F458" s="14">
        <v>1673</v>
      </c>
      <c r="G458" s="14">
        <v>2896</v>
      </c>
      <c r="H458" s="15">
        <v>213</v>
      </c>
      <c r="I458" s="15">
        <v>1149</v>
      </c>
      <c r="J458" s="15">
        <v>1974</v>
      </c>
      <c r="K458" s="15">
        <v>3336</v>
      </c>
      <c r="L458" s="49">
        <v>145</v>
      </c>
      <c r="M458" s="6">
        <v>374</v>
      </c>
      <c r="N458" s="16">
        <f t="shared" si="143"/>
        <v>440</v>
      </c>
      <c r="O458" s="17">
        <f t="shared" si="144"/>
        <v>0.15193370165745856</v>
      </c>
      <c r="P458" s="10">
        <v>2661</v>
      </c>
      <c r="Q458" s="10">
        <v>3607</v>
      </c>
      <c r="R458" s="10">
        <v>2707</v>
      </c>
      <c r="S458" s="10">
        <v>3595</v>
      </c>
      <c r="T458" s="10">
        <v>6314</v>
      </c>
      <c r="U458" s="10">
        <v>8975</v>
      </c>
      <c r="V458" s="18">
        <f t="shared" si="146"/>
        <v>8.0045095828635851E-2</v>
      </c>
      <c r="W458" s="18">
        <f t="shared" si="147"/>
        <v>0.31854726919878013</v>
      </c>
      <c r="X458" s="18">
        <f t="shared" si="148"/>
        <v>0.64462504617657923</v>
      </c>
      <c r="Y458" s="18">
        <f t="shared" si="149"/>
        <v>0.45834653151726323</v>
      </c>
      <c r="Z458" s="18">
        <f t="shared" si="150"/>
        <v>0.34618384401114205</v>
      </c>
      <c r="AA458" s="47">
        <f t="shared" si="151"/>
        <v>3420</v>
      </c>
      <c r="AB458" s="6">
        <f t="shared" si="152"/>
        <v>962</v>
      </c>
      <c r="AC458" s="40">
        <v>2555</v>
      </c>
      <c r="AD458" s="40">
        <f t="shared" si="153"/>
        <v>781</v>
      </c>
      <c r="AE458" s="41">
        <f t="shared" si="154"/>
        <v>0.76588729016786572</v>
      </c>
      <c r="AF458" s="4">
        <v>72</v>
      </c>
      <c r="AG458" s="4">
        <v>127</v>
      </c>
      <c r="AH458" s="87">
        <f t="shared" si="155"/>
        <v>0.76388888888888884</v>
      </c>
      <c r="AI458" s="43">
        <f t="shared" si="156"/>
        <v>0.86614173228346458</v>
      </c>
      <c r="AJ458" s="53">
        <f t="shared" si="157"/>
        <v>1525.7999999999993</v>
      </c>
      <c r="AK458" s="53">
        <f t="shared" si="158"/>
        <v>76</v>
      </c>
      <c r="AL458" s="53">
        <f t="shared" si="159"/>
        <v>15</v>
      </c>
      <c r="AM458" s="88">
        <f t="shared" si="160"/>
        <v>6080</v>
      </c>
      <c r="AN458" s="88">
        <f t="shared" si="161"/>
        <v>18000</v>
      </c>
    </row>
    <row r="459" spans="1:40" ht="15" hidden="1" x14ac:dyDescent="0.25">
      <c r="A459" s="11" t="s">
        <v>436</v>
      </c>
      <c r="B459" s="13" t="s">
        <v>446</v>
      </c>
      <c r="C459" s="1" t="str">
        <f t="shared" si="145"/>
        <v>İSTANBUL</v>
      </c>
      <c r="D459" s="14">
        <v>768</v>
      </c>
      <c r="E459" s="14">
        <v>1276</v>
      </c>
      <c r="F459" s="14">
        <v>1353</v>
      </c>
      <c r="G459" s="14">
        <v>3397</v>
      </c>
      <c r="H459" s="15">
        <v>757</v>
      </c>
      <c r="I459" s="15">
        <v>1341</v>
      </c>
      <c r="J459" s="15">
        <v>1555</v>
      </c>
      <c r="K459" s="15">
        <v>3653</v>
      </c>
      <c r="L459" s="49">
        <v>41</v>
      </c>
      <c r="M459" s="6">
        <v>319</v>
      </c>
      <c r="N459" s="16">
        <f t="shared" si="143"/>
        <v>256</v>
      </c>
      <c r="O459" s="17">
        <f t="shared" si="144"/>
        <v>7.5360612304974983E-2</v>
      </c>
      <c r="P459" s="10">
        <v>1113</v>
      </c>
      <c r="Q459" s="10">
        <v>1373</v>
      </c>
      <c r="R459" s="10">
        <v>1115</v>
      </c>
      <c r="S459" s="10">
        <v>1448</v>
      </c>
      <c r="T459" s="10">
        <v>2488</v>
      </c>
      <c r="U459" s="10">
        <v>3601</v>
      </c>
      <c r="V459" s="18">
        <f t="shared" si="146"/>
        <v>0.6801437556154537</v>
      </c>
      <c r="W459" s="18">
        <f t="shared" si="147"/>
        <v>0.97669337217771302</v>
      </c>
      <c r="X459" s="18">
        <f t="shared" si="148"/>
        <v>1.1452914798206277</v>
      </c>
      <c r="Y459" s="18">
        <f t="shared" si="149"/>
        <v>1.052250803858521</v>
      </c>
      <c r="Z459" s="18">
        <f t="shared" si="150"/>
        <v>0.93723965565120804</v>
      </c>
      <c r="AA459" s="47">
        <f t="shared" si="151"/>
        <v>-130</v>
      </c>
      <c r="AB459" s="6">
        <f t="shared" si="152"/>
        <v>-162</v>
      </c>
      <c r="AC459" s="40">
        <v>1526</v>
      </c>
      <c r="AD459" s="40">
        <f t="shared" si="153"/>
        <v>2127</v>
      </c>
      <c r="AE459" s="41">
        <f t="shared" si="154"/>
        <v>0.41773884478510814</v>
      </c>
      <c r="AF459" s="4">
        <v>59</v>
      </c>
      <c r="AG459" s="4">
        <v>83</v>
      </c>
      <c r="AH459" s="87">
        <f t="shared" si="155"/>
        <v>0.40677966101694918</v>
      </c>
      <c r="AI459" s="43">
        <f t="shared" si="156"/>
        <v>0.57831325301204817</v>
      </c>
      <c r="AJ459" s="53">
        <f t="shared" si="157"/>
        <v>0</v>
      </c>
      <c r="AK459" s="53">
        <f t="shared" si="158"/>
        <v>0</v>
      </c>
      <c r="AL459" s="53">
        <f t="shared" si="159"/>
        <v>0</v>
      </c>
      <c r="AM459" s="88">
        <f t="shared" si="160"/>
        <v>0</v>
      </c>
      <c r="AN459" s="88">
        <f t="shared" si="161"/>
        <v>0</v>
      </c>
    </row>
    <row r="460" spans="1:40" ht="15" hidden="1" x14ac:dyDescent="0.25">
      <c r="A460" s="11" t="s">
        <v>436</v>
      </c>
      <c r="B460" s="13" t="s">
        <v>447</v>
      </c>
      <c r="C460" s="1" t="str">
        <f t="shared" si="145"/>
        <v>İSTANBUL</v>
      </c>
      <c r="D460" s="14">
        <v>261</v>
      </c>
      <c r="E460" s="14">
        <v>980</v>
      </c>
      <c r="F460" s="14">
        <v>1220</v>
      </c>
      <c r="G460" s="14">
        <v>2461</v>
      </c>
      <c r="H460" s="15">
        <v>353</v>
      </c>
      <c r="I460" s="15">
        <v>1026</v>
      </c>
      <c r="J460" s="15">
        <v>1508</v>
      </c>
      <c r="K460" s="15">
        <v>2887</v>
      </c>
      <c r="L460" s="49">
        <v>209</v>
      </c>
      <c r="M460" s="6">
        <v>275</v>
      </c>
      <c r="N460" s="16">
        <f t="shared" si="143"/>
        <v>426</v>
      </c>
      <c r="O460" s="17">
        <f t="shared" si="144"/>
        <v>0.17310036570499795</v>
      </c>
      <c r="P460" s="10">
        <v>2402</v>
      </c>
      <c r="Q460" s="10">
        <v>3206</v>
      </c>
      <c r="R460" s="10">
        <v>2447</v>
      </c>
      <c r="S460" s="10">
        <v>3202</v>
      </c>
      <c r="T460" s="10">
        <v>5653</v>
      </c>
      <c r="U460" s="10">
        <v>8055</v>
      </c>
      <c r="V460" s="18">
        <f t="shared" si="146"/>
        <v>0.14696086594504579</v>
      </c>
      <c r="W460" s="18">
        <f t="shared" si="147"/>
        <v>0.32002495321272612</v>
      </c>
      <c r="X460" s="18">
        <f t="shared" si="148"/>
        <v>0.58929301185124638</v>
      </c>
      <c r="Y460" s="18">
        <f t="shared" si="149"/>
        <v>0.43658234565717319</v>
      </c>
      <c r="Z460" s="18">
        <f t="shared" si="150"/>
        <v>0.35021725636250778</v>
      </c>
      <c r="AA460" s="47">
        <f t="shared" si="151"/>
        <v>3185</v>
      </c>
      <c r="AB460" s="6">
        <f t="shared" si="152"/>
        <v>1005</v>
      </c>
      <c r="AC460" s="40">
        <v>1842</v>
      </c>
      <c r="AD460" s="40">
        <f t="shared" si="153"/>
        <v>1045</v>
      </c>
      <c r="AE460" s="41">
        <f t="shared" si="154"/>
        <v>0.63803255975060613</v>
      </c>
      <c r="AF460" s="4">
        <v>116</v>
      </c>
      <c r="AG460" s="4">
        <v>104</v>
      </c>
      <c r="AH460" s="87">
        <f t="shared" si="155"/>
        <v>0</v>
      </c>
      <c r="AI460" s="43">
        <f t="shared" si="156"/>
        <v>0</v>
      </c>
      <c r="AJ460" s="53">
        <f t="shared" si="157"/>
        <v>1489.1</v>
      </c>
      <c r="AK460" s="53">
        <f t="shared" si="158"/>
        <v>74</v>
      </c>
      <c r="AL460" s="53">
        <f t="shared" si="159"/>
        <v>14</v>
      </c>
      <c r="AM460" s="88">
        <f t="shared" si="160"/>
        <v>5920</v>
      </c>
      <c r="AN460" s="88">
        <f t="shared" si="161"/>
        <v>16800</v>
      </c>
    </row>
    <row r="461" spans="1:40" ht="15" hidden="1" x14ac:dyDescent="0.25">
      <c r="A461" s="11" t="s">
        <v>436</v>
      </c>
      <c r="B461" s="13" t="s">
        <v>448</v>
      </c>
      <c r="C461" s="1" t="str">
        <f t="shared" si="145"/>
        <v>İSTANBUL</v>
      </c>
      <c r="D461" s="14">
        <v>411</v>
      </c>
      <c r="E461" s="14">
        <v>1376</v>
      </c>
      <c r="F461" s="14">
        <v>1905</v>
      </c>
      <c r="G461" s="14">
        <v>3692</v>
      </c>
      <c r="H461" s="15">
        <v>615</v>
      </c>
      <c r="I461" s="15">
        <v>1721</v>
      </c>
      <c r="J461" s="15">
        <v>2409</v>
      </c>
      <c r="K461" s="15">
        <v>4745</v>
      </c>
      <c r="L461" s="49">
        <v>106</v>
      </c>
      <c r="M461" s="6">
        <v>474</v>
      </c>
      <c r="N461" s="16">
        <f t="shared" si="143"/>
        <v>1053</v>
      </c>
      <c r="O461" s="17">
        <f t="shared" si="144"/>
        <v>0.28521126760563381</v>
      </c>
      <c r="P461" s="10">
        <v>3020</v>
      </c>
      <c r="Q461" s="10">
        <v>4053</v>
      </c>
      <c r="R461" s="10">
        <v>3100</v>
      </c>
      <c r="S461" s="10">
        <v>4148</v>
      </c>
      <c r="T461" s="10">
        <v>7153</v>
      </c>
      <c r="U461" s="10">
        <v>10173</v>
      </c>
      <c r="V461" s="18">
        <f t="shared" si="146"/>
        <v>0.20364238410596028</v>
      </c>
      <c r="W461" s="18">
        <f t="shared" si="147"/>
        <v>0.4246237355045645</v>
      </c>
      <c r="X461" s="18">
        <f t="shared" si="148"/>
        <v>0.6583870967741936</v>
      </c>
      <c r="Y461" s="18">
        <f t="shared" si="149"/>
        <v>0.52593317489165381</v>
      </c>
      <c r="Z461" s="18">
        <f t="shared" si="150"/>
        <v>0.43025656148628721</v>
      </c>
      <c r="AA461" s="47">
        <f t="shared" si="151"/>
        <v>3391</v>
      </c>
      <c r="AB461" s="6">
        <f t="shared" si="152"/>
        <v>1059</v>
      </c>
      <c r="AC461" s="40">
        <v>2912</v>
      </c>
      <c r="AD461" s="40">
        <f t="shared" si="153"/>
        <v>1833</v>
      </c>
      <c r="AE461" s="41">
        <f t="shared" si="154"/>
        <v>0.61369863013698633</v>
      </c>
      <c r="AF461" s="4">
        <v>75</v>
      </c>
      <c r="AG461" s="4">
        <v>145</v>
      </c>
      <c r="AH461" s="87">
        <f t="shared" si="155"/>
        <v>0.93333333333333335</v>
      </c>
      <c r="AI461" s="43">
        <f t="shared" si="156"/>
        <v>0.96551724137931039</v>
      </c>
      <c r="AJ461" s="53">
        <f t="shared" si="157"/>
        <v>1245.0999999999995</v>
      </c>
      <c r="AK461" s="53">
        <f t="shared" si="158"/>
        <v>62</v>
      </c>
      <c r="AL461" s="53">
        <f t="shared" si="159"/>
        <v>12</v>
      </c>
      <c r="AM461" s="88">
        <f t="shared" si="160"/>
        <v>4960</v>
      </c>
      <c r="AN461" s="88">
        <f t="shared" si="161"/>
        <v>14400</v>
      </c>
    </row>
    <row r="462" spans="1:40" ht="15" hidden="1" x14ac:dyDescent="0.25">
      <c r="A462" s="11" t="s">
        <v>436</v>
      </c>
      <c r="B462" s="13" t="s">
        <v>449</v>
      </c>
      <c r="C462" s="1" t="str">
        <f t="shared" si="145"/>
        <v>İSTANBUL</v>
      </c>
      <c r="D462" s="14">
        <v>27</v>
      </c>
      <c r="E462" s="14">
        <v>467</v>
      </c>
      <c r="F462" s="14">
        <v>712</v>
      </c>
      <c r="G462" s="14">
        <v>1206</v>
      </c>
      <c r="H462" s="15">
        <v>29</v>
      </c>
      <c r="I462" s="15">
        <v>551</v>
      </c>
      <c r="J462" s="15">
        <v>820</v>
      </c>
      <c r="K462" s="15">
        <v>1400</v>
      </c>
      <c r="L462" s="49">
        <v>249</v>
      </c>
      <c r="M462" s="6">
        <v>129</v>
      </c>
      <c r="N462" s="16">
        <f t="shared" ref="N462:N493" si="162">K462-G462</f>
        <v>194</v>
      </c>
      <c r="O462" s="17">
        <f t="shared" ref="O462:O493" si="163">(K462-G462)/G462</f>
        <v>0.16086235489220563</v>
      </c>
      <c r="P462" s="10">
        <v>2347</v>
      </c>
      <c r="Q462" s="10">
        <v>3207</v>
      </c>
      <c r="R462" s="10">
        <v>2409</v>
      </c>
      <c r="S462" s="10">
        <v>3236</v>
      </c>
      <c r="T462" s="10">
        <v>5616</v>
      </c>
      <c r="U462" s="10">
        <v>7963</v>
      </c>
      <c r="V462" s="18">
        <f t="shared" si="146"/>
        <v>1.2356199403493822E-2</v>
      </c>
      <c r="W462" s="18">
        <f t="shared" si="147"/>
        <v>0.17181166198939818</v>
      </c>
      <c r="X462" s="18">
        <f t="shared" si="148"/>
        <v>0.39020340390203406</v>
      </c>
      <c r="Y462" s="18">
        <f t="shared" si="149"/>
        <v>0.26549145299145299</v>
      </c>
      <c r="Z462" s="18">
        <f t="shared" si="150"/>
        <v>0.19088283310310183</v>
      </c>
      <c r="AA462" s="47">
        <f t="shared" si="151"/>
        <v>4125</v>
      </c>
      <c r="AB462" s="6">
        <f t="shared" si="152"/>
        <v>1469</v>
      </c>
      <c r="AC462" s="40">
        <v>1255</v>
      </c>
      <c r="AD462" s="40">
        <f t="shared" si="153"/>
        <v>145</v>
      </c>
      <c r="AE462" s="41">
        <f t="shared" si="154"/>
        <v>0.89642857142857146</v>
      </c>
      <c r="AF462" s="4">
        <v>50</v>
      </c>
      <c r="AG462" s="4">
        <v>63</v>
      </c>
      <c r="AH462" s="87">
        <f t="shared" si="155"/>
        <v>0.26</v>
      </c>
      <c r="AI462" s="43">
        <f t="shared" si="156"/>
        <v>0.41269841269841268</v>
      </c>
      <c r="AJ462" s="53">
        <f t="shared" si="157"/>
        <v>2440.1999999999998</v>
      </c>
      <c r="AK462" s="53">
        <f t="shared" si="158"/>
        <v>122</v>
      </c>
      <c r="AL462" s="53">
        <f t="shared" si="159"/>
        <v>24</v>
      </c>
      <c r="AM462" s="88">
        <f t="shared" si="160"/>
        <v>9760</v>
      </c>
      <c r="AN462" s="88">
        <f t="shared" si="161"/>
        <v>28800</v>
      </c>
    </row>
    <row r="463" spans="1:40" ht="15" hidden="1" x14ac:dyDescent="0.25">
      <c r="A463" s="11" t="s">
        <v>436</v>
      </c>
      <c r="B463" s="13" t="s">
        <v>450</v>
      </c>
      <c r="C463" s="1" t="str">
        <f t="shared" si="145"/>
        <v>İSTANBUL</v>
      </c>
      <c r="D463" s="14">
        <v>492</v>
      </c>
      <c r="E463" s="14">
        <v>1195</v>
      </c>
      <c r="F463" s="14">
        <v>1551</v>
      </c>
      <c r="G463" s="14">
        <v>3238</v>
      </c>
      <c r="H463" s="15">
        <v>729</v>
      </c>
      <c r="I463" s="15">
        <v>1561</v>
      </c>
      <c r="J463" s="15">
        <v>1998</v>
      </c>
      <c r="K463" s="15">
        <v>4288</v>
      </c>
      <c r="L463" s="49">
        <v>140</v>
      </c>
      <c r="M463" s="6">
        <v>394</v>
      </c>
      <c r="N463" s="16">
        <f t="shared" si="162"/>
        <v>1050</v>
      </c>
      <c r="O463" s="17">
        <f t="shared" si="163"/>
        <v>0.3242742433600988</v>
      </c>
      <c r="P463" s="10">
        <v>2419</v>
      </c>
      <c r="Q463" s="10">
        <v>3296</v>
      </c>
      <c r="R463" s="10">
        <v>2455</v>
      </c>
      <c r="S463" s="10">
        <v>3282</v>
      </c>
      <c r="T463" s="10">
        <v>5751</v>
      </c>
      <c r="U463" s="10">
        <v>8170</v>
      </c>
      <c r="V463" s="18">
        <f t="shared" si="146"/>
        <v>0.30136420008267878</v>
      </c>
      <c r="W463" s="18">
        <f t="shared" si="147"/>
        <v>0.47360436893203883</v>
      </c>
      <c r="X463" s="18">
        <f t="shared" si="148"/>
        <v>0.71038696537678203</v>
      </c>
      <c r="Y463" s="18">
        <f t="shared" si="149"/>
        <v>0.57468266388454181</v>
      </c>
      <c r="Z463" s="18">
        <f t="shared" si="150"/>
        <v>0.4937576499388005</v>
      </c>
      <c r="AA463" s="47">
        <f t="shared" si="151"/>
        <v>2446</v>
      </c>
      <c r="AB463" s="6">
        <f t="shared" si="152"/>
        <v>711</v>
      </c>
      <c r="AC463" s="40">
        <v>1709</v>
      </c>
      <c r="AD463" s="40">
        <f t="shared" si="153"/>
        <v>2579</v>
      </c>
      <c r="AE463" s="41">
        <f t="shared" si="154"/>
        <v>0.39855410447761191</v>
      </c>
      <c r="AF463" s="4">
        <v>49</v>
      </c>
      <c r="AG463" s="4">
        <v>87</v>
      </c>
      <c r="AH463" s="87">
        <f t="shared" si="155"/>
        <v>0.77551020408163263</v>
      </c>
      <c r="AI463" s="43">
        <f t="shared" si="156"/>
        <v>0.87356321839080464</v>
      </c>
      <c r="AJ463" s="53">
        <f t="shared" si="157"/>
        <v>720.69999999999982</v>
      </c>
      <c r="AK463" s="53">
        <f t="shared" si="158"/>
        <v>36</v>
      </c>
      <c r="AL463" s="53">
        <f t="shared" si="159"/>
        <v>7</v>
      </c>
      <c r="AM463" s="88">
        <f t="shared" si="160"/>
        <v>2880</v>
      </c>
      <c r="AN463" s="88">
        <f t="shared" si="161"/>
        <v>8400</v>
      </c>
    </row>
    <row r="464" spans="1:40" ht="15" hidden="1" x14ac:dyDescent="0.25">
      <c r="A464" s="11" t="s">
        <v>436</v>
      </c>
      <c r="B464" s="13" t="s">
        <v>451</v>
      </c>
      <c r="C464" s="1" t="str">
        <f t="shared" si="145"/>
        <v>İSTANBUL</v>
      </c>
      <c r="D464" s="14">
        <v>31</v>
      </c>
      <c r="E464" s="14">
        <v>184</v>
      </c>
      <c r="F464" s="14">
        <v>385</v>
      </c>
      <c r="G464" s="14">
        <v>600</v>
      </c>
      <c r="H464" s="15">
        <v>50</v>
      </c>
      <c r="I464" s="15">
        <v>250</v>
      </c>
      <c r="J464" s="15">
        <v>403</v>
      </c>
      <c r="K464" s="15">
        <v>703</v>
      </c>
      <c r="L464" s="49">
        <v>56</v>
      </c>
      <c r="M464" s="6">
        <v>76</v>
      </c>
      <c r="N464" s="16">
        <f t="shared" si="162"/>
        <v>103</v>
      </c>
      <c r="O464" s="17">
        <f t="shared" si="163"/>
        <v>0.17166666666666666</v>
      </c>
      <c r="P464" s="10">
        <v>619</v>
      </c>
      <c r="Q464" s="10">
        <v>790</v>
      </c>
      <c r="R464" s="10">
        <v>619</v>
      </c>
      <c r="S464" s="10">
        <v>813</v>
      </c>
      <c r="T464" s="10">
        <v>1409</v>
      </c>
      <c r="U464" s="10">
        <v>2028</v>
      </c>
      <c r="V464" s="18">
        <f t="shared" si="146"/>
        <v>8.0775444264943458E-2</v>
      </c>
      <c r="W464" s="18">
        <f t="shared" si="147"/>
        <v>0.31645569620253167</v>
      </c>
      <c r="X464" s="18">
        <f t="shared" si="148"/>
        <v>0.61873990306946691</v>
      </c>
      <c r="Y464" s="18">
        <f t="shared" si="149"/>
        <v>0.44925479063165363</v>
      </c>
      <c r="Z464" s="18">
        <f t="shared" si="150"/>
        <v>0.33678500986193294</v>
      </c>
      <c r="AA464" s="47">
        <f t="shared" si="151"/>
        <v>776</v>
      </c>
      <c r="AB464" s="6">
        <f t="shared" si="152"/>
        <v>236</v>
      </c>
      <c r="AC464" s="40">
        <v>576</v>
      </c>
      <c r="AD464" s="40">
        <f t="shared" si="153"/>
        <v>127</v>
      </c>
      <c r="AE464" s="41">
        <f t="shared" si="154"/>
        <v>0.81934566145092458</v>
      </c>
      <c r="AF464" s="4">
        <v>30</v>
      </c>
      <c r="AG464" s="4">
        <v>34</v>
      </c>
      <c r="AH464" s="87">
        <f t="shared" si="155"/>
        <v>0.13333333333333333</v>
      </c>
      <c r="AI464" s="43">
        <f t="shared" si="156"/>
        <v>0.23529411764705882</v>
      </c>
      <c r="AJ464" s="53">
        <f t="shared" si="157"/>
        <v>353.29999999999995</v>
      </c>
      <c r="AK464" s="53">
        <f t="shared" si="158"/>
        <v>17</v>
      </c>
      <c r="AL464" s="53">
        <f t="shared" si="159"/>
        <v>3</v>
      </c>
      <c r="AM464" s="88">
        <f t="shared" si="160"/>
        <v>1360</v>
      </c>
      <c r="AN464" s="88">
        <f t="shared" si="161"/>
        <v>3600</v>
      </c>
    </row>
    <row r="465" spans="1:40" ht="15" hidden="1" x14ac:dyDescent="0.25">
      <c r="A465" s="11" t="s">
        <v>436</v>
      </c>
      <c r="B465" s="13" t="s">
        <v>452</v>
      </c>
      <c r="C465" s="1" t="str">
        <f t="shared" si="145"/>
        <v>İSTANBUL</v>
      </c>
      <c r="D465" s="14">
        <v>382</v>
      </c>
      <c r="E465" s="14">
        <v>1201</v>
      </c>
      <c r="F465" s="14">
        <v>1567</v>
      </c>
      <c r="G465" s="14">
        <v>3150</v>
      </c>
      <c r="H465" s="15">
        <v>458</v>
      </c>
      <c r="I465" s="15">
        <v>1371</v>
      </c>
      <c r="J465" s="15">
        <v>2019</v>
      </c>
      <c r="K465" s="15">
        <v>3848</v>
      </c>
      <c r="L465" s="49">
        <v>171</v>
      </c>
      <c r="M465" s="6">
        <v>403</v>
      </c>
      <c r="N465" s="16">
        <f t="shared" si="162"/>
        <v>698</v>
      </c>
      <c r="O465" s="17">
        <f t="shared" si="163"/>
        <v>0.22158730158730158</v>
      </c>
      <c r="P465" s="10">
        <v>2954</v>
      </c>
      <c r="Q465" s="10">
        <v>3913</v>
      </c>
      <c r="R465" s="10">
        <v>3094</v>
      </c>
      <c r="S465" s="10">
        <v>4069</v>
      </c>
      <c r="T465" s="10">
        <v>7007</v>
      </c>
      <c r="U465" s="10">
        <v>9961</v>
      </c>
      <c r="V465" s="18">
        <f t="shared" si="146"/>
        <v>0.15504400812457683</v>
      </c>
      <c r="W465" s="18">
        <f t="shared" si="147"/>
        <v>0.35037055967288527</v>
      </c>
      <c r="X465" s="18">
        <f t="shared" si="148"/>
        <v>0.57756948933419516</v>
      </c>
      <c r="Y465" s="18">
        <f t="shared" si="149"/>
        <v>0.45069216497787928</v>
      </c>
      <c r="Z465" s="18">
        <f t="shared" si="150"/>
        <v>0.36301576146973197</v>
      </c>
      <c r="AA465" s="47">
        <f t="shared" si="151"/>
        <v>3849</v>
      </c>
      <c r="AB465" s="6">
        <f t="shared" si="152"/>
        <v>1307</v>
      </c>
      <c r="AC465" s="40">
        <v>2208</v>
      </c>
      <c r="AD465" s="40">
        <f t="shared" si="153"/>
        <v>1640</v>
      </c>
      <c r="AE465" s="41">
        <f t="shared" si="154"/>
        <v>0.57380457380457384</v>
      </c>
      <c r="AF465" s="4">
        <v>70</v>
      </c>
      <c r="AG465" s="4">
        <v>106</v>
      </c>
      <c r="AH465" s="87">
        <f t="shared" si="155"/>
        <v>0.51428571428571423</v>
      </c>
      <c r="AI465" s="43">
        <f t="shared" si="156"/>
        <v>0.67924528301886788</v>
      </c>
      <c r="AJ465" s="53">
        <f t="shared" si="157"/>
        <v>1746.8999999999996</v>
      </c>
      <c r="AK465" s="53">
        <f t="shared" si="158"/>
        <v>87</v>
      </c>
      <c r="AL465" s="53">
        <f t="shared" si="159"/>
        <v>17</v>
      </c>
      <c r="AM465" s="88">
        <f t="shared" si="160"/>
        <v>6960</v>
      </c>
      <c r="AN465" s="88">
        <f t="shared" si="161"/>
        <v>20400</v>
      </c>
    </row>
    <row r="466" spans="1:40" ht="15" hidden="1" x14ac:dyDescent="0.25">
      <c r="A466" s="11" t="s">
        <v>436</v>
      </c>
      <c r="B466" s="13" t="s">
        <v>453</v>
      </c>
      <c r="C466" s="1" t="str">
        <f t="shared" si="145"/>
        <v>İSTANBUL</v>
      </c>
      <c r="D466" s="14">
        <v>67</v>
      </c>
      <c r="E466" s="14">
        <v>685</v>
      </c>
      <c r="F466" s="14">
        <v>1422</v>
      </c>
      <c r="G466" s="14">
        <v>2174</v>
      </c>
      <c r="H466" s="15">
        <v>85</v>
      </c>
      <c r="I466" s="15">
        <v>758</v>
      </c>
      <c r="J466" s="15">
        <v>1727</v>
      </c>
      <c r="K466" s="15">
        <v>2570</v>
      </c>
      <c r="L466" s="49">
        <v>188</v>
      </c>
      <c r="M466" s="6">
        <v>345</v>
      </c>
      <c r="N466" s="16">
        <f t="shared" si="162"/>
        <v>396</v>
      </c>
      <c r="O466" s="17">
        <f t="shared" si="163"/>
        <v>0.18215271389144433</v>
      </c>
      <c r="P466" s="10">
        <v>5686</v>
      </c>
      <c r="Q466" s="10">
        <v>7953</v>
      </c>
      <c r="R466" s="10">
        <v>6091</v>
      </c>
      <c r="S466" s="10">
        <v>8049</v>
      </c>
      <c r="T466" s="10">
        <v>14044</v>
      </c>
      <c r="U466" s="10">
        <v>19730</v>
      </c>
      <c r="V466" s="18">
        <f t="shared" si="146"/>
        <v>1.494899753781217E-2</v>
      </c>
      <c r="W466" s="18">
        <f t="shared" si="147"/>
        <v>9.5309945932352577E-2</v>
      </c>
      <c r="X466" s="18">
        <f t="shared" si="148"/>
        <v>0.25775734690527008</v>
      </c>
      <c r="Y466" s="18">
        <f t="shared" si="149"/>
        <v>0.16576473939048705</v>
      </c>
      <c r="Z466" s="18">
        <f t="shared" si="150"/>
        <v>0.12230106436898125</v>
      </c>
      <c r="AA466" s="47">
        <f t="shared" si="151"/>
        <v>11716</v>
      </c>
      <c r="AB466" s="6">
        <f t="shared" si="152"/>
        <v>4521</v>
      </c>
      <c r="AC466" s="40">
        <v>2370</v>
      </c>
      <c r="AD466" s="40">
        <f t="shared" si="153"/>
        <v>200</v>
      </c>
      <c r="AE466" s="41">
        <f t="shared" si="154"/>
        <v>0.9221789883268483</v>
      </c>
      <c r="AF466" s="4">
        <v>63</v>
      </c>
      <c r="AG466" s="4">
        <v>116</v>
      </c>
      <c r="AH466" s="87">
        <f t="shared" si="155"/>
        <v>0.84126984126984128</v>
      </c>
      <c r="AI466" s="43">
        <f t="shared" si="156"/>
        <v>0.91379310344827591</v>
      </c>
      <c r="AJ466" s="53">
        <f t="shared" si="157"/>
        <v>7502.7999999999993</v>
      </c>
      <c r="AK466" s="53">
        <f t="shared" si="158"/>
        <v>375</v>
      </c>
      <c r="AL466" s="53">
        <f t="shared" si="159"/>
        <v>75</v>
      </c>
      <c r="AM466" s="88">
        <f t="shared" si="160"/>
        <v>30000</v>
      </c>
      <c r="AN466" s="88">
        <f t="shared" si="161"/>
        <v>90000</v>
      </c>
    </row>
    <row r="467" spans="1:40" ht="15" hidden="1" x14ac:dyDescent="0.25">
      <c r="A467" s="11" t="s">
        <v>436</v>
      </c>
      <c r="B467" s="13" t="s">
        <v>454</v>
      </c>
      <c r="C467" s="1" t="str">
        <f t="shared" si="145"/>
        <v>İSTANBUL</v>
      </c>
      <c r="D467" s="14">
        <v>266</v>
      </c>
      <c r="E467" s="14">
        <v>1538</v>
      </c>
      <c r="F467" s="14">
        <v>2516</v>
      </c>
      <c r="G467" s="14">
        <v>4320</v>
      </c>
      <c r="H467" s="15">
        <v>341</v>
      </c>
      <c r="I467" s="15">
        <v>1543</v>
      </c>
      <c r="J467" s="15">
        <v>3276</v>
      </c>
      <c r="K467" s="15">
        <v>5160</v>
      </c>
      <c r="L467" s="49">
        <v>681</v>
      </c>
      <c r="M467" s="6">
        <v>611</v>
      </c>
      <c r="N467" s="16">
        <f t="shared" si="162"/>
        <v>840</v>
      </c>
      <c r="O467" s="17">
        <f t="shared" si="163"/>
        <v>0.19444444444444445</v>
      </c>
      <c r="P467" s="10">
        <v>10546</v>
      </c>
      <c r="Q467" s="10">
        <v>13869</v>
      </c>
      <c r="R467" s="10">
        <v>10627</v>
      </c>
      <c r="S467" s="10">
        <v>13843</v>
      </c>
      <c r="T467" s="10">
        <v>24496</v>
      </c>
      <c r="U467" s="10">
        <v>35042</v>
      </c>
      <c r="V467" s="18">
        <f t="shared" si="146"/>
        <v>3.2334534420633415E-2</v>
      </c>
      <c r="W467" s="18">
        <f t="shared" si="147"/>
        <v>0.11125531761482443</v>
      </c>
      <c r="X467" s="18">
        <f t="shared" si="148"/>
        <v>0.31485837959913426</v>
      </c>
      <c r="Y467" s="18">
        <f t="shared" si="149"/>
        <v>0.19958360548661006</v>
      </c>
      <c r="Z467" s="18">
        <f t="shared" si="150"/>
        <v>0.14924947206209691</v>
      </c>
      <c r="AA467" s="47">
        <f t="shared" si="151"/>
        <v>19607</v>
      </c>
      <c r="AB467" s="6">
        <f t="shared" si="152"/>
        <v>7281</v>
      </c>
      <c r="AC467" s="40">
        <v>3991</v>
      </c>
      <c r="AD467" s="40">
        <f t="shared" si="153"/>
        <v>1169</v>
      </c>
      <c r="AE467" s="41">
        <f t="shared" si="154"/>
        <v>0.77344961240310073</v>
      </c>
      <c r="AF467" s="4">
        <v>100</v>
      </c>
      <c r="AG467" s="4">
        <v>186</v>
      </c>
      <c r="AH467" s="87">
        <f t="shared" si="155"/>
        <v>0.86</v>
      </c>
      <c r="AI467" s="43">
        <f t="shared" si="156"/>
        <v>0.92473118279569888</v>
      </c>
      <c r="AJ467" s="53">
        <f t="shared" si="157"/>
        <v>12258.2</v>
      </c>
      <c r="AK467" s="53">
        <f t="shared" si="158"/>
        <v>612</v>
      </c>
      <c r="AL467" s="53">
        <f t="shared" si="159"/>
        <v>122</v>
      </c>
      <c r="AM467" s="88">
        <f t="shared" si="160"/>
        <v>48960</v>
      </c>
      <c r="AN467" s="88">
        <f t="shared" si="161"/>
        <v>146400</v>
      </c>
    </row>
    <row r="468" spans="1:40" ht="15" hidden="1" x14ac:dyDescent="0.25">
      <c r="A468" s="11" t="s">
        <v>436</v>
      </c>
      <c r="B468" s="13" t="s">
        <v>455</v>
      </c>
      <c r="C468" s="1" t="str">
        <f t="shared" si="145"/>
        <v>İSTANBUL</v>
      </c>
      <c r="D468" s="14">
        <v>468</v>
      </c>
      <c r="E468" s="14">
        <v>1651</v>
      </c>
      <c r="F468" s="14">
        <v>2080</v>
      </c>
      <c r="G468" s="14">
        <v>4199</v>
      </c>
      <c r="H468" s="15">
        <v>568</v>
      </c>
      <c r="I468" s="15">
        <v>1728</v>
      </c>
      <c r="J468" s="15">
        <v>2455</v>
      </c>
      <c r="K468" s="15">
        <v>4751</v>
      </c>
      <c r="L468" s="49">
        <v>228</v>
      </c>
      <c r="M468" s="6">
        <v>480</v>
      </c>
      <c r="N468" s="16">
        <f t="shared" si="162"/>
        <v>552</v>
      </c>
      <c r="O468" s="17">
        <f t="shared" si="163"/>
        <v>0.1314598713979519</v>
      </c>
      <c r="P468" s="10">
        <v>3842</v>
      </c>
      <c r="Q468" s="10">
        <v>5441</v>
      </c>
      <c r="R468" s="10">
        <v>4099</v>
      </c>
      <c r="S468" s="10">
        <v>5461</v>
      </c>
      <c r="T468" s="10">
        <v>9540</v>
      </c>
      <c r="U468" s="10">
        <v>13382</v>
      </c>
      <c r="V468" s="18">
        <f t="shared" si="146"/>
        <v>0.1478396668401874</v>
      </c>
      <c r="W468" s="18">
        <f t="shared" si="147"/>
        <v>0.31758867855173684</v>
      </c>
      <c r="X468" s="18">
        <f t="shared" si="148"/>
        <v>0.53744815808733837</v>
      </c>
      <c r="Y468" s="18">
        <f t="shared" si="149"/>
        <v>0.41205450733752619</v>
      </c>
      <c r="Z468" s="18">
        <f t="shared" si="150"/>
        <v>0.33619787774622628</v>
      </c>
      <c r="AA468" s="47">
        <f t="shared" si="151"/>
        <v>5609</v>
      </c>
      <c r="AB468" s="6">
        <f t="shared" si="152"/>
        <v>1896</v>
      </c>
      <c r="AC468" s="40">
        <v>3193</v>
      </c>
      <c r="AD468" s="40">
        <f t="shared" si="153"/>
        <v>1558</v>
      </c>
      <c r="AE468" s="41">
        <f t="shared" si="154"/>
        <v>0.67206903809724272</v>
      </c>
      <c r="AF468" s="4">
        <v>96</v>
      </c>
      <c r="AG468" s="4">
        <v>161</v>
      </c>
      <c r="AH468" s="87">
        <f t="shared" si="155"/>
        <v>0.67708333333333337</v>
      </c>
      <c r="AI468" s="43">
        <f t="shared" si="156"/>
        <v>0.80745341614906829</v>
      </c>
      <c r="AJ468" s="53">
        <f t="shared" si="157"/>
        <v>2747</v>
      </c>
      <c r="AK468" s="53">
        <f t="shared" si="158"/>
        <v>137</v>
      </c>
      <c r="AL468" s="53">
        <f t="shared" si="159"/>
        <v>27</v>
      </c>
      <c r="AM468" s="88">
        <f t="shared" si="160"/>
        <v>10960</v>
      </c>
      <c r="AN468" s="88">
        <f t="shared" si="161"/>
        <v>32400</v>
      </c>
    </row>
    <row r="469" spans="1:40" ht="15" hidden="1" x14ac:dyDescent="0.25">
      <c r="A469" s="11" t="s">
        <v>436</v>
      </c>
      <c r="B469" s="13" t="s">
        <v>456</v>
      </c>
      <c r="C469" s="1" t="str">
        <f t="shared" si="145"/>
        <v>İSTANBUL</v>
      </c>
      <c r="D469" s="14">
        <v>207</v>
      </c>
      <c r="E469" s="14">
        <v>1141</v>
      </c>
      <c r="F469" s="14">
        <v>1769</v>
      </c>
      <c r="G469" s="14">
        <v>3117</v>
      </c>
      <c r="H469" s="15">
        <v>286</v>
      </c>
      <c r="I469" s="15">
        <v>1358</v>
      </c>
      <c r="J469" s="15">
        <v>2022</v>
      </c>
      <c r="K469" s="15">
        <v>3666</v>
      </c>
      <c r="L469" s="49">
        <v>243</v>
      </c>
      <c r="M469" s="6">
        <v>373</v>
      </c>
      <c r="N469" s="16">
        <f t="shared" si="162"/>
        <v>549</v>
      </c>
      <c r="O469" s="17">
        <f t="shared" si="163"/>
        <v>0.17613089509143406</v>
      </c>
      <c r="P469" s="10">
        <v>3526</v>
      </c>
      <c r="Q469" s="10">
        <v>4817</v>
      </c>
      <c r="R469" s="10">
        <v>3619</v>
      </c>
      <c r="S469" s="10">
        <v>4824</v>
      </c>
      <c r="T469" s="10">
        <v>8436</v>
      </c>
      <c r="U469" s="10">
        <v>11962</v>
      </c>
      <c r="V469" s="18">
        <f t="shared" si="146"/>
        <v>8.1111741349971636E-2</v>
      </c>
      <c r="W469" s="18">
        <f t="shared" si="147"/>
        <v>0.28191820635250153</v>
      </c>
      <c r="X469" s="18">
        <f t="shared" si="148"/>
        <v>0.52279635258358659</v>
      </c>
      <c r="Y469" s="18">
        <f t="shared" si="149"/>
        <v>0.38525367472735894</v>
      </c>
      <c r="Z469" s="18">
        <f t="shared" si="150"/>
        <v>0.2956027420163852</v>
      </c>
      <c r="AA469" s="47">
        <f t="shared" si="151"/>
        <v>5186</v>
      </c>
      <c r="AB469" s="6">
        <f t="shared" si="152"/>
        <v>1727</v>
      </c>
      <c r="AC469" s="40">
        <v>2582</v>
      </c>
      <c r="AD469" s="40">
        <f t="shared" si="153"/>
        <v>1084</v>
      </c>
      <c r="AE469" s="41">
        <f t="shared" si="154"/>
        <v>0.70430987452264049</v>
      </c>
      <c r="AF469" s="4">
        <v>86</v>
      </c>
      <c r="AG469" s="4">
        <v>128</v>
      </c>
      <c r="AH469" s="87">
        <f t="shared" si="155"/>
        <v>0.48837209302325579</v>
      </c>
      <c r="AI469" s="43">
        <f t="shared" si="156"/>
        <v>0.65625</v>
      </c>
      <c r="AJ469" s="53">
        <f t="shared" si="157"/>
        <v>2655.2</v>
      </c>
      <c r="AK469" s="53">
        <f t="shared" si="158"/>
        <v>132</v>
      </c>
      <c r="AL469" s="53">
        <f t="shared" si="159"/>
        <v>26</v>
      </c>
      <c r="AM469" s="88">
        <f t="shared" si="160"/>
        <v>10560</v>
      </c>
      <c r="AN469" s="88">
        <f t="shared" si="161"/>
        <v>31200</v>
      </c>
    </row>
    <row r="470" spans="1:40" ht="15" hidden="1" x14ac:dyDescent="0.25">
      <c r="A470" s="11" t="s">
        <v>436</v>
      </c>
      <c r="B470" s="13" t="s">
        <v>457</v>
      </c>
      <c r="C470" s="1" t="str">
        <f t="shared" si="145"/>
        <v>İSTANBUL</v>
      </c>
      <c r="D470" s="14">
        <v>270</v>
      </c>
      <c r="E470" s="14">
        <v>1348</v>
      </c>
      <c r="F470" s="14">
        <v>2165</v>
      </c>
      <c r="G470" s="14">
        <v>3783</v>
      </c>
      <c r="H470" s="15">
        <v>279</v>
      </c>
      <c r="I470" s="15">
        <v>1234</v>
      </c>
      <c r="J470" s="15">
        <v>2547</v>
      </c>
      <c r="K470" s="15">
        <v>4060</v>
      </c>
      <c r="L470" s="49">
        <v>234</v>
      </c>
      <c r="M470" s="6">
        <v>460</v>
      </c>
      <c r="N470" s="16">
        <f t="shared" si="162"/>
        <v>277</v>
      </c>
      <c r="O470" s="17">
        <f t="shared" si="163"/>
        <v>7.3222310335712401E-2</v>
      </c>
      <c r="P470" s="10">
        <v>5926</v>
      </c>
      <c r="Q470" s="10">
        <v>8081</v>
      </c>
      <c r="R470" s="10">
        <v>6042</v>
      </c>
      <c r="S470" s="10">
        <v>8056</v>
      </c>
      <c r="T470" s="10">
        <v>14123</v>
      </c>
      <c r="U470" s="10">
        <v>20049</v>
      </c>
      <c r="V470" s="18">
        <f t="shared" si="146"/>
        <v>4.7080661491731353E-2</v>
      </c>
      <c r="W470" s="18">
        <f t="shared" si="147"/>
        <v>0.15270387328300952</v>
      </c>
      <c r="X470" s="18">
        <f t="shared" si="148"/>
        <v>0.3841443230718305</v>
      </c>
      <c r="Y470" s="18">
        <f t="shared" si="149"/>
        <v>0.25171705728244709</v>
      </c>
      <c r="Z470" s="18">
        <f t="shared" si="150"/>
        <v>0.19123148286697592</v>
      </c>
      <c r="AA470" s="47">
        <f t="shared" si="151"/>
        <v>10568</v>
      </c>
      <c r="AB470" s="6">
        <f t="shared" si="152"/>
        <v>3721</v>
      </c>
      <c r="AC470" s="40">
        <v>3105</v>
      </c>
      <c r="AD470" s="40">
        <f t="shared" si="153"/>
        <v>955</v>
      </c>
      <c r="AE470" s="41">
        <f t="shared" si="154"/>
        <v>0.76477832512315269</v>
      </c>
      <c r="AF470" s="4">
        <v>85</v>
      </c>
      <c r="AG470" s="4">
        <v>145</v>
      </c>
      <c r="AH470" s="87">
        <f t="shared" si="155"/>
        <v>0.70588235294117652</v>
      </c>
      <c r="AI470" s="43">
        <f t="shared" si="156"/>
        <v>0.82758620689655171</v>
      </c>
      <c r="AJ470" s="53">
        <f t="shared" si="157"/>
        <v>6331.0999999999985</v>
      </c>
      <c r="AK470" s="53">
        <f t="shared" si="158"/>
        <v>316</v>
      </c>
      <c r="AL470" s="53">
        <f t="shared" si="159"/>
        <v>63</v>
      </c>
      <c r="AM470" s="88">
        <f t="shared" si="160"/>
        <v>25280</v>
      </c>
      <c r="AN470" s="88">
        <f t="shared" si="161"/>
        <v>75600</v>
      </c>
    </row>
    <row r="471" spans="1:40" ht="15" hidden="1" x14ac:dyDescent="0.25">
      <c r="A471" s="11" t="s">
        <v>436</v>
      </c>
      <c r="B471" s="13" t="s">
        <v>458</v>
      </c>
      <c r="C471" s="1" t="str">
        <f t="shared" si="145"/>
        <v>İSTANBUL</v>
      </c>
      <c r="D471" s="14">
        <v>197</v>
      </c>
      <c r="E471" s="14">
        <v>991</v>
      </c>
      <c r="F471" s="14">
        <v>1372</v>
      </c>
      <c r="G471" s="14">
        <v>2560</v>
      </c>
      <c r="H471" s="15">
        <v>218</v>
      </c>
      <c r="I471" s="15">
        <v>1020</v>
      </c>
      <c r="J471" s="15">
        <v>1725</v>
      </c>
      <c r="K471" s="15">
        <v>2963</v>
      </c>
      <c r="L471" s="49">
        <v>134</v>
      </c>
      <c r="M471" s="6">
        <v>352</v>
      </c>
      <c r="N471" s="16">
        <f t="shared" si="162"/>
        <v>403</v>
      </c>
      <c r="O471" s="17">
        <f t="shared" si="163"/>
        <v>0.15742187499999999</v>
      </c>
      <c r="P471" s="10">
        <v>3234</v>
      </c>
      <c r="Q471" s="10">
        <v>4301</v>
      </c>
      <c r="R471" s="10">
        <v>3166</v>
      </c>
      <c r="S471" s="10">
        <v>4211</v>
      </c>
      <c r="T471" s="10">
        <v>7467</v>
      </c>
      <c r="U471" s="10">
        <v>10701</v>
      </c>
      <c r="V471" s="18">
        <f t="shared" si="146"/>
        <v>6.7408781694495976E-2</v>
      </c>
      <c r="W471" s="18">
        <f t="shared" si="147"/>
        <v>0.23715415019762845</v>
      </c>
      <c r="X471" s="18">
        <f t="shared" si="148"/>
        <v>0.47599494630448513</v>
      </c>
      <c r="Y471" s="18">
        <f t="shared" si="149"/>
        <v>0.33842239185750639</v>
      </c>
      <c r="Z471" s="18">
        <f t="shared" si="150"/>
        <v>0.25651808242220353</v>
      </c>
      <c r="AA471" s="47">
        <f t="shared" si="151"/>
        <v>4940</v>
      </c>
      <c r="AB471" s="6">
        <f t="shared" si="152"/>
        <v>1659</v>
      </c>
      <c r="AC471" s="40">
        <v>2306</v>
      </c>
      <c r="AD471" s="40">
        <f t="shared" si="153"/>
        <v>657</v>
      </c>
      <c r="AE471" s="41">
        <f t="shared" si="154"/>
        <v>0.77826527168410398</v>
      </c>
      <c r="AF471" s="4">
        <v>71</v>
      </c>
      <c r="AG471" s="4">
        <v>117</v>
      </c>
      <c r="AH471" s="87">
        <f t="shared" si="155"/>
        <v>0.647887323943662</v>
      </c>
      <c r="AI471" s="43">
        <f t="shared" si="156"/>
        <v>0.78632478632478631</v>
      </c>
      <c r="AJ471" s="53">
        <f t="shared" si="157"/>
        <v>2699.8999999999996</v>
      </c>
      <c r="AK471" s="53">
        <f t="shared" si="158"/>
        <v>134</v>
      </c>
      <c r="AL471" s="53">
        <f t="shared" si="159"/>
        <v>26</v>
      </c>
      <c r="AM471" s="88">
        <f t="shared" si="160"/>
        <v>10720</v>
      </c>
      <c r="AN471" s="88">
        <f t="shared" si="161"/>
        <v>31200</v>
      </c>
    </row>
    <row r="472" spans="1:40" ht="15" hidden="1" customHeight="1" x14ac:dyDescent="0.25">
      <c r="A472" s="11" t="s">
        <v>436</v>
      </c>
      <c r="B472" s="13" t="s">
        <v>459</v>
      </c>
      <c r="C472" s="1" t="str">
        <f t="shared" si="145"/>
        <v>İSTANBUL</v>
      </c>
      <c r="D472" s="14">
        <v>1441</v>
      </c>
      <c r="E472" s="14">
        <v>2379</v>
      </c>
      <c r="F472" s="14">
        <v>2601</v>
      </c>
      <c r="G472" s="14">
        <v>6421</v>
      </c>
      <c r="H472" s="15">
        <v>1448</v>
      </c>
      <c r="I472" s="15">
        <v>2766</v>
      </c>
      <c r="J472" s="15">
        <v>3241</v>
      </c>
      <c r="K472" s="15">
        <v>7455</v>
      </c>
      <c r="L472" s="49">
        <v>84</v>
      </c>
      <c r="M472" s="6">
        <v>678</v>
      </c>
      <c r="N472" s="16">
        <f t="shared" si="162"/>
        <v>1034</v>
      </c>
      <c r="O472" s="17">
        <f t="shared" si="163"/>
        <v>0.16103410683694128</v>
      </c>
      <c r="P472" s="10">
        <v>2831</v>
      </c>
      <c r="Q472" s="10">
        <v>3830</v>
      </c>
      <c r="R472" s="10">
        <v>2995</v>
      </c>
      <c r="S472" s="10">
        <v>3957</v>
      </c>
      <c r="T472" s="10">
        <v>6825</v>
      </c>
      <c r="U472" s="10">
        <v>9656</v>
      </c>
      <c r="V472" s="18">
        <f t="shared" si="146"/>
        <v>0.51148004238784883</v>
      </c>
      <c r="W472" s="18">
        <f t="shared" si="147"/>
        <v>0.72219321148825066</v>
      </c>
      <c r="X472" s="18">
        <f t="shared" si="148"/>
        <v>0.88380634390651081</v>
      </c>
      <c r="Y472" s="18">
        <f t="shared" si="149"/>
        <v>0.79311355311355314</v>
      </c>
      <c r="Z472" s="18">
        <f t="shared" si="150"/>
        <v>0.7105426677713339</v>
      </c>
      <c r="AA472" s="47">
        <f t="shared" si="151"/>
        <v>1412</v>
      </c>
      <c r="AB472" s="6">
        <f t="shared" si="152"/>
        <v>348</v>
      </c>
      <c r="AC472" s="40">
        <v>2454</v>
      </c>
      <c r="AD472" s="40">
        <f t="shared" si="153"/>
        <v>5001</v>
      </c>
      <c r="AE472" s="41">
        <f t="shared" si="154"/>
        <v>0.32917505030181088</v>
      </c>
      <c r="AF472" s="4">
        <v>126</v>
      </c>
      <c r="AG472" s="4">
        <v>145</v>
      </c>
      <c r="AH472" s="87">
        <f t="shared" si="155"/>
        <v>0.15079365079365079</v>
      </c>
      <c r="AI472" s="43">
        <f t="shared" si="156"/>
        <v>0.2620689655172414</v>
      </c>
      <c r="AJ472" s="53">
        <f t="shared" si="157"/>
        <v>0</v>
      </c>
      <c r="AK472" s="53">
        <f t="shared" si="158"/>
        <v>0</v>
      </c>
      <c r="AL472" s="53">
        <f t="shared" si="159"/>
        <v>0</v>
      </c>
      <c r="AM472" s="88">
        <f t="shared" si="160"/>
        <v>0</v>
      </c>
      <c r="AN472" s="88">
        <f t="shared" si="161"/>
        <v>0</v>
      </c>
    </row>
    <row r="473" spans="1:40" ht="15" hidden="1" customHeight="1" x14ac:dyDescent="0.25">
      <c r="A473" s="11" t="s">
        <v>436</v>
      </c>
      <c r="B473" s="13" t="s">
        <v>460</v>
      </c>
      <c r="C473" s="1" t="str">
        <f t="shared" si="145"/>
        <v>İSTANBUL</v>
      </c>
      <c r="D473" s="14">
        <v>212</v>
      </c>
      <c r="E473" s="14">
        <v>1313</v>
      </c>
      <c r="F473" s="14">
        <v>1944</v>
      </c>
      <c r="G473" s="14">
        <v>3469</v>
      </c>
      <c r="H473" s="15">
        <v>220</v>
      </c>
      <c r="I473" s="15">
        <v>1508</v>
      </c>
      <c r="J473" s="15">
        <v>2267</v>
      </c>
      <c r="K473" s="15">
        <v>3995</v>
      </c>
      <c r="L473" s="49">
        <v>408</v>
      </c>
      <c r="M473" s="6">
        <v>440</v>
      </c>
      <c r="N473" s="16">
        <f t="shared" si="162"/>
        <v>526</v>
      </c>
      <c r="O473" s="17">
        <f t="shared" si="163"/>
        <v>0.15162871144422024</v>
      </c>
      <c r="P473" s="10">
        <v>4434</v>
      </c>
      <c r="Q473" s="10">
        <v>6184</v>
      </c>
      <c r="R473" s="10">
        <v>4530</v>
      </c>
      <c r="S473" s="10">
        <v>6018</v>
      </c>
      <c r="T473" s="10">
        <v>10714</v>
      </c>
      <c r="U473" s="10">
        <v>15148</v>
      </c>
      <c r="V473" s="18">
        <f t="shared" si="146"/>
        <v>4.9616599007668023E-2</v>
      </c>
      <c r="W473" s="18">
        <f t="shared" si="147"/>
        <v>0.24385510996119017</v>
      </c>
      <c r="X473" s="18">
        <f t="shared" si="148"/>
        <v>0.49337748344370863</v>
      </c>
      <c r="Y473" s="18">
        <f t="shared" si="149"/>
        <v>0.34935598282620872</v>
      </c>
      <c r="Z473" s="18">
        <f t="shared" si="150"/>
        <v>0.26161869553736466</v>
      </c>
      <c r="AA473" s="47">
        <f t="shared" si="151"/>
        <v>6971</v>
      </c>
      <c r="AB473" s="6">
        <f t="shared" si="152"/>
        <v>2295</v>
      </c>
      <c r="AC473" s="40">
        <v>3450</v>
      </c>
      <c r="AD473" s="40">
        <f t="shared" si="153"/>
        <v>545</v>
      </c>
      <c r="AE473" s="41">
        <f t="shared" si="154"/>
        <v>0.8635794743429287</v>
      </c>
      <c r="AF473" s="4">
        <v>126</v>
      </c>
      <c r="AG473" s="4">
        <v>193</v>
      </c>
      <c r="AH473" s="87">
        <f t="shared" si="155"/>
        <v>0.53174603174603174</v>
      </c>
      <c r="AI473" s="43">
        <f t="shared" si="156"/>
        <v>0.69430051813471505</v>
      </c>
      <c r="AJ473" s="53">
        <f t="shared" si="157"/>
        <v>3756.7999999999993</v>
      </c>
      <c r="AK473" s="53">
        <f t="shared" si="158"/>
        <v>187</v>
      </c>
      <c r="AL473" s="53">
        <f t="shared" si="159"/>
        <v>37</v>
      </c>
      <c r="AM473" s="88">
        <f t="shared" si="160"/>
        <v>14960</v>
      </c>
      <c r="AN473" s="88">
        <f t="shared" si="161"/>
        <v>44400</v>
      </c>
    </row>
    <row r="474" spans="1:40" ht="15" hidden="1" x14ac:dyDescent="0.25">
      <c r="A474" s="11" t="s">
        <v>436</v>
      </c>
      <c r="B474" s="13" t="s">
        <v>461</v>
      </c>
      <c r="C474" s="1" t="str">
        <f t="shared" si="145"/>
        <v>İSTANBUL</v>
      </c>
      <c r="D474" s="14">
        <v>661</v>
      </c>
      <c r="E474" s="14">
        <v>1873</v>
      </c>
      <c r="F474" s="14">
        <v>2630</v>
      </c>
      <c r="G474" s="14">
        <v>5164</v>
      </c>
      <c r="H474" s="15">
        <v>890</v>
      </c>
      <c r="I474" s="15">
        <v>2321</v>
      </c>
      <c r="J474" s="15">
        <v>3277</v>
      </c>
      <c r="K474" s="15">
        <v>6488</v>
      </c>
      <c r="L474" s="49">
        <v>192</v>
      </c>
      <c r="M474" s="6">
        <v>590</v>
      </c>
      <c r="N474" s="16">
        <f t="shared" si="162"/>
        <v>1324</v>
      </c>
      <c r="O474" s="17">
        <f t="shared" si="163"/>
        <v>0.25639039504260264</v>
      </c>
      <c r="P474" s="10">
        <v>4687</v>
      </c>
      <c r="Q474" s="10">
        <v>6095</v>
      </c>
      <c r="R474" s="10">
        <v>4705</v>
      </c>
      <c r="S474" s="10">
        <v>6178</v>
      </c>
      <c r="T474" s="10">
        <v>10800</v>
      </c>
      <c r="U474" s="10">
        <v>15487</v>
      </c>
      <c r="V474" s="18">
        <f t="shared" si="146"/>
        <v>0.18988692127160231</v>
      </c>
      <c r="W474" s="18">
        <f t="shared" si="147"/>
        <v>0.38080393765381459</v>
      </c>
      <c r="X474" s="18">
        <f t="shared" si="148"/>
        <v>0.61190223166843782</v>
      </c>
      <c r="Y474" s="18">
        <f t="shared" si="149"/>
        <v>0.48148148148148145</v>
      </c>
      <c r="Z474" s="18">
        <f t="shared" si="150"/>
        <v>0.39323303415768063</v>
      </c>
      <c r="AA474" s="47">
        <f t="shared" si="151"/>
        <v>5600</v>
      </c>
      <c r="AB474" s="6">
        <f t="shared" si="152"/>
        <v>1826</v>
      </c>
      <c r="AC474" s="40">
        <v>3393</v>
      </c>
      <c r="AD474" s="40">
        <f t="shared" si="153"/>
        <v>3095</v>
      </c>
      <c r="AE474" s="41">
        <f t="shared" si="154"/>
        <v>0.52296547472256472</v>
      </c>
      <c r="AF474" s="4">
        <v>102</v>
      </c>
      <c r="AG474" s="4">
        <v>191</v>
      </c>
      <c r="AH474" s="87">
        <f t="shared" si="155"/>
        <v>0.87254901960784315</v>
      </c>
      <c r="AI474" s="43">
        <f t="shared" si="156"/>
        <v>0.93193717277486909</v>
      </c>
      <c r="AJ474" s="53">
        <f t="shared" si="157"/>
        <v>2359.9999999999991</v>
      </c>
      <c r="AK474" s="53">
        <f t="shared" si="158"/>
        <v>118</v>
      </c>
      <c r="AL474" s="53">
        <f t="shared" si="159"/>
        <v>23</v>
      </c>
      <c r="AM474" s="88">
        <f t="shared" si="160"/>
        <v>9440</v>
      </c>
      <c r="AN474" s="88">
        <f t="shared" si="161"/>
        <v>27600</v>
      </c>
    </row>
    <row r="475" spans="1:40" ht="15" hidden="1" x14ac:dyDescent="0.25">
      <c r="A475" s="11" t="s">
        <v>436</v>
      </c>
      <c r="B475" s="13" t="s">
        <v>462</v>
      </c>
      <c r="C475" s="1" t="str">
        <f t="shared" si="145"/>
        <v>İSTANBUL</v>
      </c>
      <c r="D475" s="14">
        <v>1078</v>
      </c>
      <c r="E475" s="14">
        <v>3540</v>
      </c>
      <c r="F475" s="14">
        <v>4318</v>
      </c>
      <c r="G475" s="14">
        <v>8936</v>
      </c>
      <c r="H475" s="15">
        <v>1291</v>
      </c>
      <c r="I475" s="15">
        <v>3665</v>
      </c>
      <c r="J475" s="15">
        <v>5491</v>
      </c>
      <c r="K475" s="15">
        <v>10447</v>
      </c>
      <c r="L475" s="49">
        <v>503</v>
      </c>
      <c r="M475" s="6">
        <v>1066</v>
      </c>
      <c r="N475" s="16">
        <f t="shared" si="162"/>
        <v>1511</v>
      </c>
      <c r="O475" s="17">
        <f t="shared" si="163"/>
        <v>0.16909131602506713</v>
      </c>
      <c r="P475" s="10">
        <v>8770</v>
      </c>
      <c r="Q475" s="10">
        <v>11953</v>
      </c>
      <c r="R475" s="10">
        <v>8897</v>
      </c>
      <c r="S475" s="10">
        <v>11861</v>
      </c>
      <c r="T475" s="10">
        <v>20850</v>
      </c>
      <c r="U475" s="10">
        <v>29620</v>
      </c>
      <c r="V475" s="18">
        <f t="shared" si="146"/>
        <v>0.14720638540478906</v>
      </c>
      <c r="W475" s="18">
        <f t="shared" si="147"/>
        <v>0.30661758554337826</v>
      </c>
      <c r="X475" s="18">
        <f t="shared" si="148"/>
        <v>0.55389457120377661</v>
      </c>
      <c r="Y475" s="18">
        <f t="shared" si="149"/>
        <v>0.41213429256594725</v>
      </c>
      <c r="Z475" s="18">
        <f t="shared" si="150"/>
        <v>0.33369345037137071</v>
      </c>
      <c r="AA475" s="47">
        <f t="shared" si="151"/>
        <v>12257</v>
      </c>
      <c r="AB475" s="6">
        <f t="shared" si="152"/>
        <v>3969</v>
      </c>
      <c r="AC475" s="40">
        <v>8776</v>
      </c>
      <c r="AD475" s="40">
        <f t="shared" si="153"/>
        <v>1671</v>
      </c>
      <c r="AE475" s="41">
        <f t="shared" si="154"/>
        <v>0.84004977505503975</v>
      </c>
      <c r="AF475" s="4">
        <v>198</v>
      </c>
      <c r="AG475" s="4">
        <v>447</v>
      </c>
      <c r="AH475" s="87">
        <f t="shared" si="155"/>
        <v>1.2575757575757576</v>
      </c>
      <c r="AI475" s="43">
        <f t="shared" si="156"/>
        <v>1.1140939597315436</v>
      </c>
      <c r="AJ475" s="53">
        <f t="shared" si="157"/>
        <v>6001.9999999999982</v>
      </c>
      <c r="AK475" s="53">
        <f t="shared" si="158"/>
        <v>300</v>
      </c>
      <c r="AL475" s="53">
        <f t="shared" si="159"/>
        <v>60</v>
      </c>
      <c r="AM475" s="88">
        <f t="shared" si="160"/>
        <v>24000</v>
      </c>
      <c r="AN475" s="88">
        <f t="shared" si="161"/>
        <v>72000</v>
      </c>
    </row>
    <row r="476" spans="1:40" ht="15" hidden="1" x14ac:dyDescent="0.25">
      <c r="A476" s="11" t="s">
        <v>436</v>
      </c>
      <c r="B476" s="13" t="s">
        <v>463</v>
      </c>
      <c r="C476" s="1" t="str">
        <f t="shared" si="145"/>
        <v>İSTANBUL</v>
      </c>
      <c r="D476" s="14">
        <v>697</v>
      </c>
      <c r="E476" s="14">
        <v>2231</v>
      </c>
      <c r="F476" s="14">
        <v>2698</v>
      </c>
      <c r="G476" s="14">
        <v>5626</v>
      </c>
      <c r="H476" s="15">
        <v>837</v>
      </c>
      <c r="I476" s="15">
        <v>2287</v>
      </c>
      <c r="J476" s="15">
        <v>3168</v>
      </c>
      <c r="K476" s="15">
        <v>6292</v>
      </c>
      <c r="L476" s="49">
        <v>247</v>
      </c>
      <c r="M476" s="6">
        <v>705</v>
      </c>
      <c r="N476" s="16">
        <f t="shared" si="162"/>
        <v>666</v>
      </c>
      <c r="O476" s="17">
        <f t="shared" si="163"/>
        <v>0.11837895485247067</v>
      </c>
      <c r="P476" s="10">
        <v>4370</v>
      </c>
      <c r="Q476" s="10">
        <v>6000</v>
      </c>
      <c r="R476" s="10">
        <v>4462</v>
      </c>
      <c r="S476" s="10">
        <v>5919</v>
      </c>
      <c r="T476" s="10">
        <v>10462</v>
      </c>
      <c r="U476" s="10">
        <v>14832</v>
      </c>
      <c r="V476" s="18">
        <f t="shared" si="146"/>
        <v>0.19153318077803203</v>
      </c>
      <c r="W476" s="18">
        <f t="shared" si="147"/>
        <v>0.38116666666666665</v>
      </c>
      <c r="X476" s="18">
        <f t="shared" si="148"/>
        <v>0.60735096369341102</v>
      </c>
      <c r="Y476" s="18">
        <f t="shared" si="149"/>
        <v>0.47763333970560123</v>
      </c>
      <c r="Z476" s="18">
        <f t="shared" si="150"/>
        <v>0.39333872707659118</v>
      </c>
      <c r="AA476" s="47">
        <f t="shared" si="151"/>
        <v>5465</v>
      </c>
      <c r="AB476" s="6">
        <f t="shared" si="152"/>
        <v>1752</v>
      </c>
      <c r="AC476" s="40">
        <v>3835</v>
      </c>
      <c r="AD476" s="40">
        <f t="shared" si="153"/>
        <v>2457</v>
      </c>
      <c r="AE476" s="41">
        <f t="shared" si="154"/>
        <v>0.60950413223140498</v>
      </c>
      <c r="AF476" s="4">
        <v>137</v>
      </c>
      <c r="AG476" s="4">
        <v>202</v>
      </c>
      <c r="AH476" s="87">
        <f t="shared" si="155"/>
        <v>0.47445255474452552</v>
      </c>
      <c r="AI476" s="43">
        <f t="shared" si="156"/>
        <v>0.64356435643564358</v>
      </c>
      <c r="AJ476" s="53">
        <f t="shared" si="157"/>
        <v>2326.3999999999996</v>
      </c>
      <c r="AK476" s="53">
        <f t="shared" si="158"/>
        <v>116</v>
      </c>
      <c r="AL476" s="53">
        <f t="shared" si="159"/>
        <v>23</v>
      </c>
      <c r="AM476" s="88">
        <f t="shared" si="160"/>
        <v>9280</v>
      </c>
      <c r="AN476" s="88">
        <f t="shared" si="161"/>
        <v>27600</v>
      </c>
    </row>
    <row r="477" spans="1:40" ht="15" hidden="1" x14ac:dyDescent="0.25">
      <c r="A477" s="11" t="s">
        <v>436</v>
      </c>
      <c r="B477" s="13" t="s">
        <v>464</v>
      </c>
      <c r="C477" s="1" t="str">
        <f t="shared" si="145"/>
        <v>İSTANBUL</v>
      </c>
      <c r="D477" s="14">
        <v>476</v>
      </c>
      <c r="E477" s="14">
        <v>2417</v>
      </c>
      <c r="F477" s="14">
        <v>3637</v>
      </c>
      <c r="G477" s="14">
        <v>6530</v>
      </c>
      <c r="H477" s="15">
        <v>576</v>
      </c>
      <c r="I477" s="15">
        <v>2698</v>
      </c>
      <c r="J477" s="15">
        <v>4622</v>
      </c>
      <c r="K477" s="15">
        <v>7896</v>
      </c>
      <c r="L477" s="49">
        <v>604</v>
      </c>
      <c r="M477" s="6">
        <v>816</v>
      </c>
      <c r="N477" s="16">
        <f t="shared" si="162"/>
        <v>1366</v>
      </c>
      <c r="O477" s="17">
        <f t="shared" si="163"/>
        <v>0.20918836140888208</v>
      </c>
      <c r="P477" s="10">
        <v>8237</v>
      </c>
      <c r="Q477" s="10">
        <v>11361</v>
      </c>
      <c r="R477" s="10">
        <v>8693</v>
      </c>
      <c r="S477" s="10">
        <v>11465</v>
      </c>
      <c r="T477" s="10">
        <v>20054</v>
      </c>
      <c r="U477" s="10">
        <v>28291</v>
      </c>
      <c r="V477" s="18">
        <f t="shared" si="146"/>
        <v>6.9928371980089832E-2</v>
      </c>
      <c r="W477" s="18">
        <f t="shared" si="147"/>
        <v>0.23747909515007481</v>
      </c>
      <c r="X477" s="18">
        <f t="shared" si="148"/>
        <v>0.5073047279420223</v>
      </c>
      <c r="Y477" s="18">
        <f t="shared" si="149"/>
        <v>0.35444300388949834</v>
      </c>
      <c r="Z477" s="18">
        <f t="shared" si="150"/>
        <v>0.27160581103531156</v>
      </c>
      <c r="AA477" s="47">
        <f t="shared" si="151"/>
        <v>12946</v>
      </c>
      <c r="AB477" s="6">
        <f t="shared" si="152"/>
        <v>4283</v>
      </c>
      <c r="AC477" s="40">
        <v>5516</v>
      </c>
      <c r="AD477" s="40">
        <f t="shared" si="153"/>
        <v>2380</v>
      </c>
      <c r="AE477" s="41">
        <f t="shared" si="154"/>
        <v>0.6985815602836879</v>
      </c>
      <c r="AF477" s="4">
        <v>148</v>
      </c>
      <c r="AG477" s="4">
        <v>283</v>
      </c>
      <c r="AH477" s="87">
        <f t="shared" si="155"/>
        <v>0.91216216216216217</v>
      </c>
      <c r="AI477" s="43">
        <f t="shared" si="156"/>
        <v>0.95406360424028269</v>
      </c>
      <c r="AJ477" s="53">
        <f t="shared" si="157"/>
        <v>6929.7999999999993</v>
      </c>
      <c r="AK477" s="53">
        <f t="shared" si="158"/>
        <v>346</v>
      </c>
      <c r="AL477" s="53">
        <f t="shared" si="159"/>
        <v>69</v>
      </c>
      <c r="AM477" s="88">
        <f t="shared" si="160"/>
        <v>27680</v>
      </c>
      <c r="AN477" s="88">
        <f t="shared" si="161"/>
        <v>82800</v>
      </c>
    </row>
    <row r="478" spans="1:40" ht="15" hidden="1" x14ac:dyDescent="0.25">
      <c r="A478" s="11" t="s">
        <v>436</v>
      </c>
      <c r="B478" s="13" t="s">
        <v>465</v>
      </c>
      <c r="C478" s="1" t="str">
        <f t="shared" si="145"/>
        <v>İSTANBUL</v>
      </c>
      <c r="D478" s="14">
        <v>154</v>
      </c>
      <c r="E478" s="14">
        <v>980</v>
      </c>
      <c r="F478" s="14">
        <v>1426</v>
      </c>
      <c r="G478" s="14">
        <v>2560</v>
      </c>
      <c r="H478" s="15">
        <v>213</v>
      </c>
      <c r="I478" s="15">
        <v>1162</v>
      </c>
      <c r="J478" s="15">
        <v>1947</v>
      </c>
      <c r="K478" s="15">
        <v>3322</v>
      </c>
      <c r="L478" s="49">
        <v>464</v>
      </c>
      <c r="M478" s="6">
        <v>342</v>
      </c>
      <c r="N478" s="16">
        <f t="shared" si="162"/>
        <v>762</v>
      </c>
      <c r="O478" s="17">
        <f t="shared" si="163"/>
        <v>0.29765625000000001</v>
      </c>
      <c r="P478" s="10">
        <v>4963</v>
      </c>
      <c r="Q478" s="10">
        <v>6530</v>
      </c>
      <c r="R478" s="10">
        <v>4964</v>
      </c>
      <c r="S478" s="10">
        <v>6583</v>
      </c>
      <c r="T478" s="10">
        <v>11494</v>
      </c>
      <c r="U478" s="10">
        <v>16457</v>
      </c>
      <c r="V478" s="18">
        <f t="shared" si="146"/>
        <v>4.2917590167237556E-2</v>
      </c>
      <c r="W478" s="18">
        <f t="shared" si="147"/>
        <v>0.177947932618683</v>
      </c>
      <c r="X478" s="18">
        <f t="shared" si="148"/>
        <v>0.41680096696212732</v>
      </c>
      <c r="Y478" s="18">
        <f t="shared" si="149"/>
        <v>0.28110318427005393</v>
      </c>
      <c r="Z478" s="18">
        <f t="shared" si="150"/>
        <v>0.20927264993619737</v>
      </c>
      <c r="AA478" s="47">
        <f t="shared" si="151"/>
        <v>8263</v>
      </c>
      <c r="AB478" s="6">
        <f t="shared" si="152"/>
        <v>2895</v>
      </c>
      <c r="AC478" s="40">
        <v>2428</v>
      </c>
      <c r="AD478" s="40">
        <f t="shared" si="153"/>
        <v>894</v>
      </c>
      <c r="AE478" s="41">
        <f t="shared" si="154"/>
        <v>0.73088500903070441</v>
      </c>
      <c r="AF478" s="4">
        <v>74</v>
      </c>
      <c r="AG478" s="4">
        <v>119</v>
      </c>
      <c r="AH478" s="87">
        <f t="shared" si="155"/>
        <v>0.60810810810810811</v>
      </c>
      <c r="AI478" s="43">
        <f t="shared" si="156"/>
        <v>0.75630252100840334</v>
      </c>
      <c r="AJ478" s="53">
        <f t="shared" si="157"/>
        <v>4814.7999999999993</v>
      </c>
      <c r="AK478" s="53">
        <f t="shared" si="158"/>
        <v>240</v>
      </c>
      <c r="AL478" s="53">
        <f t="shared" si="159"/>
        <v>48</v>
      </c>
      <c r="AM478" s="88">
        <f t="shared" si="160"/>
        <v>19200</v>
      </c>
      <c r="AN478" s="88">
        <f t="shared" si="161"/>
        <v>57600</v>
      </c>
    </row>
    <row r="479" spans="1:40" ht="15" hidden="1" x14ac:dyDescent="0.25">
      <c r="A479" s="11" t="s">
        <v>436</v>
      </c>
      <c r="B479" s="13" t="s">
        <v>466</v>
      </c>
      <c r="C479" s="1" t="str">
        <f t="shared" si="145"/>
        <v>İSTANBUL</v>
      </c>
      <c r="D479" s="14">
        <v>573</v>
      </c>
      <c r="E479" s="14">
        <v>1545</v>
      </c>
      <c r="F479" s="14">
        <v>1696</v>
      </c>
      <c r="G479" s="14">
        <v>3814</v>
      </c>
      <c r="H479" s="15">
        <v>679</v>
      </c>
      <c r="I479" s="15">
        <v>1718</v>
      </c>
      <c r="J479" s="15">
        <v>2428</v>
      </c>
      <c r="K479" s="15">
        <v>4825</v>
      </c>
      <c r="L479" s="49">
        <v>157</v>
      </c>
      <c r="M479" s="6">
        <v>494</v>
      </c>
      <c r="N479" s="16">
        <f t="shared" si="162"/>
        <v>1011</v>
      </c>
      <c r="O479" s="17">
        <f t="shared" si="163"/>
        <v>0.26507603565810173</v>
      </c>
      <c r="P479" s="10">
        <v>2966</v>
      </c>
      <c r="Q479" s="10">
        <v>4150</v>
      </c>
      <c r="R479" s="10">
        <v>3146</v>
      </c>
      <c r="S479" s="10">
        <v>4212</v>
      </c>
      <c r="T479" s="10">
        <v>7296</v>
      </c>
      <c r="U479" s="10">
        <v>10262</v>
      </c>
      <c r="V479" s="18">
        <f t="shared" si="146"/>
        <v>0.22892784895482129</v>
      </c>
      <c r="W479" s="18">
        <f t="shared" si="147"/>
        <v>0.41397590361445785</v>
      </c>
      <c r="X479" s="18">
        <f t="shared" si="148"/>
        <v>0.66465352828989188</v>
      </c>
      <c r="Y479" s="18">
        <f t="shared" si="149"/>
        <v>0.52206688596491224</v>
      </c>
      <c r="Z479" s="18">
        <f t="shared" si="150"/>
        <v>0.43734164880140325</v>
      </c>
      <c r="AA479" s="47">
        <f t="shared" si="151"/>
        <v>3487</v>
      </c>
      <c r="AB479" s="6">
        <f t="shared" si="152"/>
        <v>1055</v>
      </c>
      <c r="AC479" s="40">
        <v>2542</v>
      </c>
      <c r="AD479" s="40">
        <f t="shared" si="153"/>
        <v>2283</v>
      </c>
      <c r="AE479" s="41">
        <f t="shared" si="154"/>
        <v>0.52683937823834193</v>
      </c>
      <c r="AF479" s="4">
        <v>99</v>
      </c>
      <c r="AG479" s="4">
        <v>138</v>
      </c>
      <c r="AH479" s="87">
        <f t="shared" si="155"/>
        <v>0.39393939393939392</v>
      </c>
      <c r="AI479" s="43">
        <f t="shared" si="156"/>
        <v>0.56521739130434778</v>
      </c>
      <c r="AJ479" s="53">
        <f t="shared" si="157"/>
        <v>1298.1999999999998</v>
      </c>
      <c r="AK479" s="53">
        <f t="shared" si="158"/>
        <v>64</v>
      </c>
      <c r="AL479" s="53">
        <f t="shared" si="159"/>
        <v>12</v>
      </c>
      <c r="AM479" s="88">
        <f t="shared" si="160"/>
        <v>5120</v>
      </c>
      <c r="AN479" s="88">
        <f t="shared" si="161"/>
        <v>14400</v>
      </c>
    </row>
    <row r="480" spans="1:40" ht="15" hidden="1" x14ac:dyDescent="0.25">
      <c r="A480" s="11" t="s">
        <v>436</v>
      </c>
      <c r="B480" s="13" t="s">
        <v>467</v>
      </c>
      <c r="C480" s="1" t="str">
        <f t="shared" si="145"/>
        <v>İSTANBUL</v>
      </c>
      <c r="D480" s="14">
        <v>191</v>
      </c>
      <c r="E480" s="14">
        <v>623</v>
      </c>
      <c r="F480" s="14">
        <v>896</v>
      </c>
      <c r="G480" s="14">
        <v>1710</v>
      </c>
      <c r="H480" s="15">
        <v>229</v>
      </c>
      <c r="I480" s="15">
        <v>651</v>
      </c>
      <c r="J480" s="15">
        <v>1107</v>
      </c>
      <c r="K480" s="15">
        <v>1987</v>
      </c>
      <c r="L480" s="49">
        <v>107</v>
      </c>
      <c r="M480" s="6">
        <v>243</v>
      </c>
      <c r="N480" s="16">
        <f t="shared" si="162"/>
        <v>277</v>
      </c>
      <c r="O480" s="17">
        <f t="shared" si="163"/>
        <v>0.16198830409356726</v>
      </c>
      <c r="P480" s="10">
        <v>1650</v>
      </c>
      <c r="Q480" s="10">
        <v>2137</v>
      </c>
      <c r="R480" s="10">
        <v>1639</v>
      </c>
      <c r="S480" s="10">
        <v>2124</v>
      </c>
      <c r="T480" s="10">
        <v>3776</v>
      </c>
      <c r="U480" s="10">
        <v>5426</v>
      </c>
      <c r="V480" s="18">
        <f t="shared" si="146"/>
        <v>0.13878787878787879</v>
      </c>
      <c r="W480" s="18">
        <f t="shared" si="147"/>
        <v>0.30463266261113708</v>
      </c>
      <c r="X480" s="18">
        <f t="shared" si="148"/>
        <v>0.59243441122635754</v>
      </c>
      <c r="Y480" s="18">
        <f t="shared" si="149"/>
        <v>0.42955508474576271</v>
      </c>
      <c r="Z480" s="18">
        <f t="shared" si="150"/>
        <v>0.3411352746037597</v>
      </c>
      <c r="AA480" s="47">
        <f t="shared" si="151"/>
        <v>2154</v>
      </c>
      <c r="AB480" s="6">
        <f t="shared" si="152"/>
        <v>668</v>
      </c>
      <c r="AC480" s="40">
        <v>1668</v>
      </c>
      <c r="AD480" s="40">
        <f t="shared" si="153"/>
        <v>319</v>
      </c>
      <c r="AE480" s="41">
        <f t="shared" si="154"/>
        <v>0.83945646703573229</v>
      </c>
      <c r="AF480" s="4">
        <v>76</v>
      </c>
      <c r="AG480" s="4">
        <v>93</v>
      </c>
      <c r="AH480" s="87">
        <f t="shared" si="155"/>
        <v>0.22368421052631579</v>
      </c>
      <c r="AI480" s="43">
        <f t="shared" si="156"/>
        <v>0.36559139784946237</v>
      </c>
      <c r="AJ480" s="53">
        <f t="shared" si="157"/>
        <v>1021.1999999999998</v>
      </c>
      <c r="AK480" s="53">
        <f t="shared" si="158"/>
        <v>51</v>
      </c>
      <c r="AL480" s="53">
        <f t="shared" si="159"/>
        <v>10</v>
      </c>
      <c r="AM480" s="88">
        <f t="shared" si="160"/>
        <v>4080</v>
      </c>
      <c r="AN480" s="88">
        <f t="shared" si="161"/>
        <v>12000</v>
      </c>
    </row>
    <row r="481" spans="1:40" ht="15" hidden="1" x14ac:dyDescent="0.25">
      <c r="A481" s="11" t="s">
        <v>436</v>
      </c>
      <c r="B481" s="13" t="s">
        <v>468</v>
      </c>
      <c r="C481" s="1" t="str">
        <f t="shared" si="145"/>
        <v>İSTANBUL</v>
      </c>
      <c r="D481" s="14">
        <v>113</v>
      </c>
      <c r="E481" s="14">
        <v>796</v>
      </c>
      <c r="F481" s="14">
        <v>1007</v>
      </c>
      <c r="G481" s="14">
        <v>1916</v>
      </c>
      <c r="H481" s="15">
        <v>157</v>
      </c>
      <c r="I481" s="15">
        <v>880</v>
      </c>
      <c r="J481" s="15">
        <v>1433</v>
      </c>
      <c r="K481" s="15">
        <v>2470</v>
      </c>
      <c r="L481" s="49">
        <v>636</v>
      </c>
      <c r="M481" s="6">
        <v>164</v>
      </c>
      <c r="N481" s="16">
        <f t="shared" si="162"/>
        <v>554</v>
      </c>
      <c r="O481" s="17">
        <f t="shared" si="163"/>
        <v>0.28914405010438415</v>
      </c>
      <c r="P481" s="10">
        <v>4924</v>
      </c>
      <c r="Q481" s="10">
        <v>6814</v>
      </c>
      <c r="R481" s="10">
        <v>5221</v>
      </c>
      <c r="S481" s="10">
        <v>6827</v>
      </c>
      <c r="T481" s="10">
        <v>12035</v>
      </c>
      <c r="U481" s="10">
        <v>16959</v>
      </c>
      <c r="V481" s="18">
        <f t="shared" si="146"/>
        <v>3.1884646628757111E-2</v>
      </c>
      <c r="W481" s="18">
        <f t="shared" si="147"/>
        <v>0.12914587613736425</v>
      </c>
      <c r="X481" s="18">
        <f t="shared" si="148"/>
        <v>0.36487262976441293</v>
      </c>
      <c r="Y481" s="18">
        <f t="shared" si="149"/>
        <v>0.23140839218944745</v>
      </c>
      <c r="Z481" s="18">
        <f t="shared" si="150"/>
        <v>0.17347720974114039</v>
      </c>
      <c r="AA481" s="47">
        <f t="shared" si="151"/>
        <v>9250</v>
      </c>
      <c r="AB481" s="6">
        <f t="shared" si="152"/>
        <v>3316</v>
      </c>
      <c r="AC481" s="40">
        <v>2066</v>
      </c>
      <c r="AD481" s="40">
        <f t="shared" si="153"/>
        <v>404</v>
      </c>
      <c r="AE481" s="41">
        <f t="shared" si="154"/>
        <v>0.83643724696356281</v>
      </c>
      <c r="AF481" s="4">
        <v>69</v>
      </c>
      <c r="AG481" s="4">
        <v>104</v>
      </c>
      <c r="AH481" s="87">
        <f t="shared" si="155"/>
        <v>0.50724637681159424</v>
      </c>
      <c r="AI481" s="43">
        <f t="shared" si="156"/>
        <v>0.67307692307692313</v>
      </c>
      <c r="AJ481" s="53">
        <f t="shared" si="157"/>
        <v>5639.5</v>
      </c>
      <c r="AK481" s="53">
        <f t="shared" si="158"/>
        <v>281</v>
      </c>
      <c r="AL481" s="53">
        <f t="shared" si="159"/>
        <v>56</v>
      </c>
      <c r="AM481" s="88">
        <f t="shared" si="160"/>
        <v>22480</v>
      </c>
      <c r="AN481" s="88">
        <f t="shared" si="161"/>
        <v>67200</v>
      </c>
    </row>
    <row r="482" spans="1:40" ht="15" hidden="1" x14ac:dyDescent="0.25">
      <c r="A482" s="11" t="s">
        <v>436</v>
      </c>
      <c r="B482" s="13" t="s">
        <v>469</v>
      </c>
      <c r="C482" s="1" t="str">
        <f t="shared" si="145"/>
        <v>İSTANBUL</v>
      </c>
      <c r="D482" s="14">
        <v>146</v>
      </c>
      <c r="E482" s="14">
        <v>1168</v>
      </c>
      <c r="F482" s="14">
        <v>1790</v>
      </c>
      <c r="G482" s="14">
        <v>3104</v>
      </c>
      <c r="H482" s="15">
        <v>226</v>
      </c>
      <c r="I482" s="15">
        <v>1242</v>
      </c>
      <c r="J482" s="15">
        <v>2380</v>
      </c>
      <c r="K482" s="15">
        <v>3848</v>
      </c>
      <c r="L482" s="49">
        <v>498</v>
      </c>
      <c r="M482" s="6">
        <v>386</v>
      </c>
      <c r="N482" s="16">
        <f t="shared" si="162"/>
        <v>744</v>
      </c>
      <c r="O482" s="17">
        <f t="shared" si="163"/>
        <v>0.23969072164948454</v>
      </c>
      <c r="P482" s="10">
        <v>7327</v>
      </c>
      <c r="Q482" s="10">
        <v>10121</v>
      </c>
      <c r="R482" s="10">
        <v>7507</v>
      </c>
      <c r="S482" s="10">
        <v>9893</v>
      </c>
      <c r="T482" s="10">
        <v>17628</v>
      </c>
      <c r="U482" s="10">
        <v>24955</v>
      </c>
      <c r="V482" s="18">
        <f t="shared" si="146"/>
        <v>3.0844820526818615E-2</v>
      </c>
      <c r="W482" s="18">
        <f t="shared" si="147"/>
        <v>0.12271514672463195</v>
      </c>
      <c r="X482" s="18">
        <f t="shared" si="148"/>
        <v>0.33195684028240308</v>
      </c>
      <c r="Y482" s="18">
        <f t="shared" si="149"/>
        <v>0.21182210120263217</v>
      </c>
      <c r="Z482" s="18">
        <f t="shared" si="150"/>
        <v>0.15868563414145462</v>
      </c>
      <c r="AA482" s="47">
        <f t="shared" si="151"/>
        <v>13894</v>
      </c>
      <c r="AB482" s="6">
        <f t="shared" si="152"/>
        <v>5015</v>
      </c>
      <c r="AC482" s="40">
        <v>3333</v>
      </c>
      <c r="AD482" s="40">
        <f t="shared" si="153"/>
        <v>515</v>
      </c>
      <c r="AE482" s="41">
        <f t="shared" si="154"/>
        <v>0.86616424116424118</v>
      </c>
      <c r="AF482" s="4">
        <v>103</v>
      </c>
      <c r="AG482" s="4">
        <v>172</v>
      </c>
      <c r="AH482" s="87">
        <f t="shared" si="155"/>
        <v>0.66990291262135926</v>
      </c>
      <c r="AI482" s="43">
        <f t="shared" si="156"/>
        <v>0.80232558139534882</v>
      </c>
      <c r="AJ482" s="53">
        <f t="shared" si="157"/>
        <v>8605.5999999999985</v>
      </c>
      <c r="AK482" s="53">
        <f t="shared" si="158"/>
        <v>430</v>
      </c>
      <c r="AL482" s="53">
        <f t="shared" si="159"/>
        <v>86</v>
      </c>
      <c r="AM482" s="88">
        <f t="shared" si="160"/>
        <v>34400</v>
      </c>
      <c r="AN482" s="88">
        <f t="shared" si="161"/>
        <v>103200</v>
      </c>
    </row>
    <row r="483" spans="1:40" ht="15" hidden="1" x14ac:dyDescent="0.25">
      <c r="A483" s="11" t="s">
        <v>436</v>
      </c>
      <c r="B483" s="13" t="s">
        <v>470</v>
      </c>
      <c r="C483" s="1" t="str">
        <f t="shared" si="145"/>
        <v>İSTANBUL</v>
      </c>
      <c r="D483" s="14">
        <v>42</v>
      </c>
      <c r="E483" s="14">
        <v>120</v>
      </c>
      <c r="F483" s="14">
        <v>134</v>
      </c>
      <c r="G483" s="14">
        <v>296</v>
      </c>
      <c r="H483" s="15">
        <v>33</v>
      </c>
      <c r="I483" s="15">
        <v>121</v>
      </c>
      <c r="J483" s="15">
        <v>164</v>
      </c>
      <c r="K483" s="15">
        <v>318</v>
      </c>
      <c r="L483" s="49">
        <v>15</v>
      </c>
      <c r="M483" s="6">
        <v>32</v>
      </c>
      <c r="N483" s="16">
        <f t="shared" si="162"/>
        <v>22</v>
      </c>
      <c r="O483" s="17">
        <f t="shared" si="163"/>
        <v>7.4324324324324328E-2</v>
      </c>
      <c r="P483" s="10">
        <v>245</v>
      </c>
      <c r="Q483" s="10">
        <v>318</v>
      </c>
      <c r="R483" s="10">
        <v>254</v>
      </c>
      <c r="S483" s="10">
        <v>333</v>
      </c>
      <c r="T483" s="10">
        <v>572</v>
      </c>
      <c r="U483" s="10">
        <v>817</v>
      </c>
      <c r="V483" s="18">
        <f t="shared" si="146"/>
        <v>0.13469387755102041</v>
      </c>
      <c r="W483" s="18">
        <f t="shared" si="147"/>
        <v>0.38050314465408808</v>
      </c>
      <c r="X483" s="18">
        <f t="shared" si="148"/>
        <v>0.57874015748031493</v>
      </c>
      <c r="Y483" s="18">
        <f t="shared" si="149"/>
        <v>0.46853146853146854</v>
      </c>
      <c r="Z483" s="18">
        <f t="shared" si="150"/>
        <v>0.36842105263157893</v>
      </c>
      <c r="AA483" s="47">
        <f t="shared" si="151"/>
        <v>304</v>
      </c>
      <c r="AB483" s="6">
        <f t="shared" si="152"/>
        <v>107</v>
      </c>
      <c r="AC483" s="40">
        <v>258</v>
      </c>
      <c r="AD483" s="40">
        <f t="shared" si="153"/>
        <v>60</v>
      </c>
      <c r="AE483" s="41">
        <f t="shared" si="154"/>
        <v>0.81132075471698117</v>
      </c>
      <c r="AF483" s="4">
        <v>13</v>
      </c>
      <c r="AG483" s="4">
        <v>15</v>
      </c>
      <c r="AH483" s="87">
        <f t="shared" si="155"/>
        <v>0.15384615384615385</v>
      </c>
      <c r="AI483" s="43">
        <f t="shared" si="156"/>
        <v>0.26666666666666666</v>
      </c>
      <c r="AJ483" s="53">
        <f t="shared" si="157"/>
        <v>132.39999999999998</v>
      </c>
      <c r="AK483" s="53">
        <f t="shared" si="158"/>
        <v>6</v>
      </c>
      <c r="AL483" s="53">
        <f t="shared" si="159"/>
        <v>1</v>
      </c>
      <c r="AM483" s="88">
        <f t="shared" si="160"/>
        <v>480</v>
      </c>
      <c r="AN483" s="88">
        <f t="shared" si="161"/>
        <v>1200</v>
      </c>
    </row>
    <row r="484" spans="1:40" ht="15" hidden="1" x14ac:dyDescent="0.25">
      <c r="A484" s="11" t="s">
        <v>436</v>
      </c>
      <c r="B484" s="13" t="s">
        <v>471</v>
      </c>
      <c r="C484" s="1" t="str">
        <f t="shared" si="145"/>
        <v>İSTANBUL</v>
      </c>
      <c r="D484" s="14">
        <v>366</v>
      </c>
      <c r="E484" s="14">
        <v>1189</v>
      </c>
      <c r="F484" s="14">
        <v>1629</v>
      </c>
      <c r="G484" s="14">
        <v>3184</v>
      </c>
      <c r="H484" s="15">
        <v>484</v>
      </c>
      <c r="I484" s="15">
        <v>1076</v>
      </c>
      <c r="J484" s="15">
        <v>1587</v>
      </c>
      <c r="K484" s="15">
        <v>3147</v>
      </c>
      <c r="L484" s="49">
        <v>144</v>
      </c>
      <c r="M484" s="6">
        <v>285</v>
      </c>
      <c r="N484" s="16">
        <f t="shared" si="162"/>
        <v>-37</v>
      </c>
      <c r="O484" s="17">
        <f t="shared" si="163"/>
        <v>-1.1620603015075377E-2</v>
      </c>
      <c r="P484" s="10">
        <v>1898</v>
      </c>
      <c r="Q484" s="10">
        <v>2549</v>
      </c>
      <c r="R484" s="10">
        <v>2015</v>
      </c>
      <c r="S484" s="10">
        <v>2640</v>
      </c>
      <c r="T484" s="10">
        <v>4564</v>
      </c>
      <c r="U484" s="10">
        <v>6462</v>
      </c>
      <c r="V484" s="18">
        <f t="shared" si="146"/>
        <v>0.25500526870389884</v>
      </c>
      <c r="W484" s="18">
        <f t="shared" si="147"/>
        <v>0.42212632404864653</v>
      </c>
      <c r="X484" s="18">
        <f t="shared" si="148"/>
        <v>0.7176178660049628</v>
      </c>
      <c r="Y484" s="18">
        <f t="shared" si="149"/>
        <v>0.55258545135845749</v>
      </c>
      <c r="Z484" s="18">
        <f t="shared" si="150"/>
        <v>0.46518105849582175</v>
      </c>
      <c r="AA484" s="47">
        <f t="shared" si="151"/>
        <v>2042</v>
      </c>
      <c r="AB484" s="6">
        <f t="shared" si="152"/>
        <v>569</v>
      </c>
      <c r="AC484" s="40">
        <v>1376</v>
      </c>
      <c r="AD484" s="40">
        <f t="shared" si="153"/>
        <v>1771</v>
      </c>
      <c r="AE484" s="41">
        <f t="shared" si="154"/>
        <v>0.43724181760406738</v>
      </c>
      <c r="AF484" s="4">
        <v>56</v>
      </c>
      <c r="AG484" s="4">
        <v>74</v>
      </c>
      <c r="AH484" s="87">
        <f t="shared" si="155"/>
        <v>0.32142857142857145</v>
      </c>
      <c r="AI484" s="43">
        <f t="shared" si="156"/>
        <v>0.48648648648648651</v>
      </c>
      <c r="AJ484" s="53">
        <f t="shared" si="157"/>
        <v>672.79999999999973</v>
      </c>
      <c r="AK484" s="53">
        <f t="shared" si="158"/>
        <v>33</v>
      </c>
      <c r="AL484" s="53">
        <f t="shared" si="159"/>
        <v>6</v>
      </c>
      <c r="AM484" s="88">
        <f t="shared" si="160"/>
        <v>2640</v>
      </c>
      <c r="AN484" s="88">
        <f t="shared" si="161"/>
        <v>7200</v>
      </c>
    </row>
    <row r="485" spans="1:40" ht="15" hidden="1" x14ac:dyDescent="0.25">
      <c r="A485" s="11" t="s">
        <v>436</v>
      </c>
      <c r="B485" s="13" t="s">
        <v>472</v>
      </c>
      <c r="C485" s="1" t="str">
        <f t="shared" si="145"/>
        <v>İSTANBUL</v>
      </c>
      <c r="D485" s="14">
        <v>338</v>
      </c>
      <c r="E485" s="14">
        <v>1195</v>
      </c>
      <c r="F485" s="14">
        <v>1421</v>
      </c>
      <c r="G485" s="14">
        <v>2954</v>
      </c>
      <c r="H485" s="15">
        <v>602</v>
      </c>
      <c r="I485" s="15">
        <v>1509</v>
      </c>
      <c r="J485" s="15">
        <v>2107</v>
      </c>
      <c r="K485" s="15">
        <v>4218</v>
      </c>
      <c r="L485" s="49">
        <v>235</v>
      </c>
      <c r="M485" s="6">
        <v>395</v>
      </c>
      <c r="N485" s="16">
        <f t="shared" si="162"/>
        <v>1264</v>
      </c>
      <c r="O485" s="17">
        <f t="shared" si="163"/>
        <v>0.42789438050101558</v>
      </c>
      <c r="P485" s="10">
        <v>2747</v>
      </c>
      <c r="Q485" s="10">
        <v>3589</v>
      </c>
      <c r="R485" s="10">
        <v>2815</v>
      </c>
      <c r="S485" s="10">
        <v>3717</v>
      </c>
      <c r="T485" s="10">
        <v>6404</v>
      </c>
      <c r="U485" s="10">
        <v>9151</v>
      </c>
      <c r="V485" s="18">
        <f t="shared" si="146"/>
        <v>0.21914816163087003</v>
      </c>
      <c r="W485" s="18">
        <f t="shared" si="147"/>
        <v>0.42045137921426579</v>
      </c>
      <c r="X485" s="18">
        <f t="shared" si="148"/>
        <v>0.69165186500888098</v>
      </c>
      <c r="Y485" s="18">
        <f t="shared" si="149"/>
        <v>0.53966271080574646</v>
      </c>
      <c r="Z485" s="18">
        <f t="shared" si="150"/>
        <v>0.44344880340946347</v>
      </c>
      <c r="AA485" s="47">
        <f t="shared" si="151"/>
        <v>2948</v>
      </c>
      <c r="AB485" s="6">
        <f t="shared" si="152"/>
        <v>868</v>
      </c>
      <c r="AC485" s="40">
        <v>2976</v>
      </c>
      <c r="AD485" s="40">
        <f t="shared" si="153"/>
        <v>1242</v>
      </c>
      <c r="AE485" s="41">
        <f t="shared" si="154"/>
        <v>0.70554765291607402</v>
      </c>
      <c r="AF485" s="4">
        <v>77</v>
      </c>
      <c r="AG485" s="4">
        <v>140</v>
      </c>
      <c r="AH485" s="87">
        <f t="shared" si="155"/>
        <v>0.81818181818181823</v>
      </c>
      <c r="AI485" s="43">
        <f t="shared" si="156"/>
        <v>0.9</v>
      </c>
      <c r="AJ485" s="53">
        <f t="shared" si="157"/>
        <v>1026.7999999999993</v>
      </c>
      <c r="AK485" s="53">
        <f t="shared" si="158"/>
        <v>51</v>
      </c>
      <c r="AL485" s="53">
        <f t="shared" si="159"/>
        <v>10</v>
      </c>
      <c r="AM485" s="88">
        <f t="shared" si="160"/>
        <v>4080</v>
      </c>
      <c r="AN485" s="88">
        <f t="shared" si="161"/>
        <v>12000</v>
      </c>
    </row>
    <row r="486" spans="1:40" ht="15" hidden="1" x14ac:dyDescent="0.25">
      <c r="A486" s="11" t="s">
        <v>436</v>
      </c>
      <c r="B486" s="13" t="s">
        <v>473</v>
      </c>
      <c r="C486" s="1" t="str">
        <f t="shared" si="145"/>
        <v>İSTANBUL</v>
      </c>
      <c r="D486" s="14">
        <v>933</v>
      </c>
      <c r="E486" s="14">
        <v>2570</v>
      </c>
      <c r="F486" s="14">
        <v>3484</v>
      </c>
      <c r="G486" s="14">
        <v>6987</v>
      </c>
      <c r="H486" s="15">
        <v>1017</v>
      </c>
      <c r="I486" s="15">
        <v>2736</v>
      </c>
      <c r="J486" s="15">
        <v>4469</v>
      </c>
      <c r="K486" s="15">
        <v>8222</v>
      </c>
      <c r="L486" s="49">
        <v>381</v>
      </c>
      <c r="M486" s="6">
        <v>819</v>
      </c>
      <c r="N486" s="16">
        <f t="shared" si="162"/>
        <v>1235</v>
      </c>
      <c r="O486" s="17">
        <f t="shared" si="163"/>
        <v>0.17675683412050952</v>
      </c>
      <c r="P486" s="10">
        <v>8311</v>
      </c>
      <c r="Q486" s="10">
        <v>11112</v>
      </c>
      <c r="R486" s="10">
        <v>8511</v>
      </c>
      <c r="S486" s="10">
        <v>11128</v>
      </c>
      <c r="T486" s="10">
        <v>19623</v>
      </c>
      <c r="U486" s="10">
        <v>27934</v>
      </c>
      <c r="V486" s="18">
        <f t="shared" si="146"/>
        <v>0.12236794609553604</v>
      </c>
      <c r="W486" s="18">
        <f t="shared" si="147"/>
        <v>0.24622030237580994</v>
      </c>
      <c r="X486" s="18">
        <f t="shared" si="148"/>
        <v>0.47362237104923038</v>
      </c>
      <c r="Y486" s="18">
        <f t="shared" si="149"/>
        <v>0.34485043061713294</v>
      </c>
      <c r="Z486" s="18">
        <f t="shared" si="150"/>
        <v>0.27865683396577645</v>
      </c>
      <c r="AA486" s="47">
        <f t="shared" si="151"/>
        <v>12856</v>
      </c>
      <c r="AB486" s="6">
        <f t="shared" si="152"/>
        <v>4480</v>
      </c>
      <c r="AC486" s="40">
        <v>4426</v>
      </c>
      <c r="AD486" s="40">
        <f t="shared" si="153"/>
        <v>3796</v>
      </c>
      <c r="AE486" s="41">
        <f t="shared" si="154"/>
        <v>0.53831184626611528</v>
      </c>
      <c r="AF486" s="4">
        <v>133</v>
      </c>
      <c r="AG486" s="4">
        <v>222</v>
      </c>
      <c r="AH486" s="87">
        <f t="shared" si="155"/>
        <v>0.66917293233082709</v>
      </c>
      <c r="AI486" s="43">
        <f t="shared" si="156"/>
        <v>0.80180180180180183</v>
      </c>
      <c r="AJ486" s="53">
        <f t="shared" si="157"/>
        <v>6969.0999999999985</v>
      </c>
      <c r="AK486" s="53">
        <f t="shared" si="158"/>
        <v>348</v>
      </c>
      <c r="AL486" s="53">
        <f t="shared" si="159"/>
        <v>69</v>
      </c>
      <c r="AM486" s="88">
        <f t="shared" si="160"/>
        <v>27840</v>
      </c>
      <c r="AN486" s="88">
        <f t="shared" si="161"/>
        <v>82800</v>
      </c>
    </row>
    <row r="487" spans="1:40" ht="15" hidden="1" x14ac:dyDescent="0.25">
      <c r="A487" s="11" t="s">
        <v>436</v>
      </c>
      <c r="B487" s="13" t="s">
        <v>474</v>
      </c>
      <c r="C487" s="1" t="str">
        <f t="shared" si="145"/>
        <v>İSTANBUL</v>
      </c>
      <c r="D487" s="14">
        <v>661</v>
      </c>
      <c r="E487" s="14">
        <v>2217</v>
      </c>
      <c r="F487" s="14">
        <v>2979</v>
      </c>
      <c r="G487" s="14">
        <v>5857</v>
      </c>
      <c r="H487" s="15">
        <v>736</v>
      </c>
      <c r="I487" s="15">
        <v>2145</v>
      </c>
      <c r="J487" s="15">
        <v>3547</v>
      </c>
      <c r="K487" s="15">
        <v>6428</v>
      </c>
      <c r="L487" s="49">
        <v>197</v>
      </c>
      <c r="M487" s="6">
        <v>774</v>
      </c>
      <c r="N487" s="16">
        <f t="shared" si="162"/>
        <v>571</v>
      </c>
      <c r="O487" s="17">
        <f t="shared" si="163"/>
        <v>9.7490182687382618E-2</v>
      </c>
      <c r="P487" s="10">
        <v>4697</v>
      </c>
      <c r="Q487" s="10">
        <v>6404</v>
      </c>
      <c r="R487" s="10">
        <v>4798</v>
      </c>
      <c r="S487" s="10">
        <v>6353</v>
      </c>
      <c r="T487" s="10">
        <v>11202</v>
      </c>
      <c r="U487" s="10">
        <v>15899</v>
      </c>
      <c r="V487" s="18">
        <f t="shared" si="146"/>
        <v>0.1566957632531403</v>
      </c>
      <c r="W487" s="18">
        <f t="shared" si="147"/>
        <v>0.33494690818238598</v>
      </c>
      <c r="X487" s="18">
        <f t="shared" si="148"/>
        <v>0.61900791996665272</v>
      </c>
      <c r="Y487" s="18">
        <f t="shared" si="149"/>
        <v>0.45661489019817891</v>
      </c>
      <c r="Z487" s="18">
        <f t="shared" si="150"/>
        <v>0.36801056670230831</v>
      </c>
      <c r="AA487" s="47">
        <f t="shared" si="151"/>
        <v>6087</v>
      </c>
      <c r="AB487" s="6">
        <f t="shared" si="152"/>
        <v>1828</v>
      </c>
      <c r="AC487" s="40">
        <v>3389</v>
      </c>
      <c r="AD487" s="40">
        <f t="shared" si="153"/>
        <v>3039</v>
      </c>
      <c r="AE487" s="41">
        <f t="shared" si="154"/>
        <v>0.52722464219041698</v>
      </c>
      <c r="AF487" s="4">
        <v>145</v>
      </c>
      <c r="AG487" s="4">
        <v>189</v>
      </c>
      <c r="AH487" s="87">
        <f t="shared" si="155"/>
        <v>0.30344827586206896</v>
      </c>
      <c r="AI487" s="43">
        <f t="shared" si="156"/>
        <v>0.46560846560846558</v>
      </c>
      <c r="AJ487" s="53">
        <f t="shared" si="157"/>
        <v>2726.3999999999996</v>
      </c>
      <c r="AK487" s="53">
        <f t="shared" si="158"/>
        <v>136</v>
      </c>
      <c r="AL487" s="53">
        <f t="shared" si="159"/>
        <v>27</v>
      </c>
      <c r="AM487" s="88">
        <f t="shared" si="160"/>
        <v>10880</v>
      </c>
      <c r="AN487" s="88">
        <f t="shared" si="161"/>
        <v>32400</v>
      </c>
    </row>
    <row r="488" spans="1:40" ht="15" hidden="1" x14ac:dyDescent="0.25">
      <c r="A488" s="11" t="s">
        <v>436</v>
      </c>
      <c r="B488" s="13" t="s">
        <v>475</v>
      </c>
      <c r="C488" s="1" t="str">
        <f t="shared" si="145"/>
        <v>İSTANBUL</v>
      </c>
      <c r="D488" s="14">
        <v>157</v>
      </c>
      <c r="E488" s="14">
        <v>903</v>
      </c>
      <c r="F488" s="14">
        <v>1211</v>
      </c>
      <c r="G488" s="14">
        <v>2271</v>
      </c>
      <c r="H488" s="15">
        <v>197</v>
      </c>
      <c r="I488" s="15">
        <v>900</v>
      </c>
      <c r="J488" s="15">
        <v>1497</v>
      </c>
      <c r="K488" s="15">
        <v>2594</v>
      </c>
      <c r="L488" s="49">
        <v>213</v>
      </c>
      <c r="M488" s="6">
        <v>273</v>
      </c>
      <c r="N488" s="16">
        <f t="shared" si="162"/>
        <v>323</v>
      </c>
      <c r="O488" s="17">
        <f t="shared" si="163"/>
        <v>0.14222809335094672</v>
      </c>
      <c r="P488" s="10">
        <v>3202</v>
      </c>
      <c r="Q488" s="10">
        <v>4452</v>
      </c>
      <c r="R488" s="10">
        <v>3254</v>
      </c>
      <c r="S488" s="10">
        <v>4343</v>
      </c>
      <c r="T488" s="10">
        <v>7706</v>
      </c>
      <c r="U488" s="10">
        <v>10908</v>
      </c>
      <c r="V488" s="18">
        <f t="shared" si="146"/>
        <v>6.1524047470331043E-2</v>
      </c>
      <c r="W488" s="18">
        <f t="shared" si="147"/>
        <v>0.20215633423180593</v>
      </c>
      <c r="X488" s="18">
        <f t="shared" si="148"/>
        <v>0.44161032575291947</v>
      </c>
      <c r="Y488" s="18">
        <f t="shared" si="149"/>
        <v>0.30327017908123538</v>
      </c>
      <c r="Z488" s="18">
        <f t="shared" si="150"/>
        <v>0.23230656398973232</v>
      </c>
      <c r="AA488" s="47">
        <f t="shared" si="151"/>
        <v>5369</v>
      </c>
      <c r="AB488" s="6">
        <f t="shared" si="152"/>
        <v>1817</v>
      </c>
      <c r="AC488" s="40">
        <v>1952</v>
      </c>
      <c r="AD488" s="40">
        <f t="shared" si="153"/>
        <v>642</v>
      </c>
      <c r="AE488" s="41">
        <f t="shared" si="154"/>
        <v>0.75250578257517353</v>
      </c>
      <c r="AF488" s="4">
        <v>53</v>
      </c>
      <c r="AG488" s="4">
        <v>94</v>
      </c>
      <c r="AH488" s="87">
        <f t="shared" si="155"/>
        <v>0.77358490566037741</v>
      </c>
      <c r="AI488" s="43">
        <f t="shared" si="156"/>
        <v>0.87234042553191493</v>
      </c>
      <c r="AJ488" s="53">
        <f t="shared" si="157"/>
        <v>3057.2</v>
      </c>
      <c r="AK488" s="53">
        <f t="shared" si="158"/>
        <v>152</v>
      </c>
      <c r="AL488" s="53">
        <f t="shared" si="159"/>
        <v>30</v>
      </c>
      <c r="AM488" s="88">
        <f t="shared" si="160"/>
        <v>12160</v>
      </c>
      <c r="AN488" s="88">
        <f t="shared" si="161"/>
        <v>36000</v>
      </c>
    </row>
    <row r="489" spans="1:40" ht="15" hidden="1" x14ac:dyDescent="0.25">
      <c r="A489" s="11" t="s">
        <v>476</v>
      </c>
      <c r="B489" s="13" t="s">
        <v>477</v>
      </c>
      <c r="C489" s="1" t="str">
        <f t="shared" si="145"/>
        <v>İZMİR</v>
      </c>
      <c r="D489" s="14">
        <v>183</v>
      </c>
      <c r="E489" s="14">
        <v>454</v>
      </c>
      <c r="F489" s="14">
        <v>700</v>
      </c>
      <c r="G489" s="14">
        <v>1337</v>
      </c>
      <c r="H489" s="15">
        <v>171</v>
      </c>
      <c r="I489" s="15">
        <v>499</v>
      </c>
      <c r="J489" s="15">
        <v>808</v>
      </c>
      <c r="K489" s="15">
        <v>1478</v>
      </c>
      <c r="L489" s="49">
        <v>35</v>
      </c>
      <c r="M489" s="6">
        <v>206</v>
      </c>
      <c r="N489" s="16">
        <f t="shared" si="162"/>
        <v>141</v>
      </c>
      <c r="O489" s="17">
        <f t="shared" si="163"/>
        <v>0.10545998504113688</v>
      </c>
      <c r="P489" s="10">
        <v>938</v>
      </c>
      <c r="Q489" s="10">
        <v>1138</v>
      </c>
      <c r="R489" s="10">
        <v>877</v>
      </c>
      <c r="S489" s="10">
        <v>1176</v>
      </c>
      <c r="T489" s="10">
        <v>2015</v>
      </c>
      <c r="U489" s="10">
        <v>2953</v>
      </c>
      <c r="V489" s="18">
        <f t="shared" si="146"/>
        <v>0.18230277185501065</v>
      </c>
      <c r="W489" s="18">
        <f t="shared" si="147"/>
        <v>0.43848857644991213</v>
      </c>
      <c r="X489" s="18">
        <f t="shared" si="148"/>
        <v>0.72633979475484611</v>
      </c>
      <c r="Y489" s="18">
        <f t="shared" si="149"/>
        <v>0.56377171215880895</v>
      </c>
      <c r="Z489" s="18">
        <f t="shared" si="150"/>
        <v>0.44260074500507957</v>
      </c>
      <c r="AA489" s="47">
        <f t="shared" si="151"/>
        <v>879</v>
      </c>
      <c r="AB489" s="6">
        <f t="shared" si="152"/>
        <v>240</v>
      </c>
      <c r="AC489" s="40">
        <v>1115</v>
      </c>
      <c r="AD489" s="40">
        <f t="shared" si="153"/>
        <v>363</v>
      </c>
      <c r="AE489" s="41">
        <f t="shared" si="154"/>
        <v>0.75439783491204326</v>
      </c>
      <c r="AF489" s="4">
        <v>39</v>
      </c>
      <c r="AG489" s="4">
        <v>59</v>
      </c>
      <c r="AH489" s="87">
        <f t="shared" si="155"/>
        <v>0.51282051282051277</v>
      </c>
      <c r="AI489" s="43">
        <f t="shared" si="156"/>
        <v>0.67796610169491522</v>
      </c>
      <c r="AJ489" s="53">
        <f t="shared" si="157"/>
        <v>274.5</v>
      </c>
      <c r="AK489" s="53">
        <f t="shared" si="158"/>
        <v>13</v>
      </c>
      <c r="AL489" s="53">
        <f t="shared" si="159"/>
        <v>2</v>
      </c>
      <c r="AM489" s="88">
        <f t="shared" si="160"/>
        <v>1040</v>
      </c>
      <c r="AN489" s="88">
        <f t="shared" si="161"/>
        <v>2400</v>
      </c>
    </row>
    <row r="490" spans="1:40" ht="15" hidden="1" x14ac:dyDescent="0.25">
      <c r="A490" s="11" t="s">
        <v>476</v>
      </c>
      <c r="B490" s="13" t="s">
        <v>478</v>
      </c>
      <c r="C490" s="1" t="str">
        <f t="shared" si="145"/>
        <v>İZMİR</v>
      </c>
      <c r="D490" s="14">
        <v>185</v>
      </c>
      <c r="E490" s="14">
        <v>417</v>
      </c>
      <c r="F490" s="14">
        <v>550</v>
      </c>
      <c r="G490" s="14">
        <v>1152</v>
      </c>
      <c r="H490" s="15">
        <v>168</v>
      </c>
      <c r="I490" s="15">
        <v>334</v>
      </c>
      <c r="J490" s="15">
        <v>497</v>
      </c>
      <c r="K490" s="15">
        <v>999</v>
      </c>
      <c r="L490" s="49">
        <v>12</v>
      </c>
      <c r="M490" s="6">
        <v>134</v>
      </c>
      <c r="N490" s="16">
        <f t="shared" si="162"/>
        <v>-153</v>
      </c>
      <c r="O490" s="17">
        <f t="shared" si="163"/>
        <v>-0.1328125</v>
      </c>
      <c r="P490" s="10">
        <v>473</v>
      </c>
      <c r="Q490" s="10">
        <v>711</v>
      </c>
      <c r="R490" s="10">
        <v>481</v>
      </c>
      <c r="S490" s="10">
        <v>656</v>
      </c>
      <c r="T490" s="10">
        <v>1192</v>
      </c>
      <c r="U490" s="10">
        <v>1665</v>
      </c>
      <c r="V490" s="18">
        <f t="shared" si="146"/>
        <v>0.35517970401691334</v>
      </c>
      <c r="W490" s="18">
        <f t="shared" si="147"/>
        <v>0.46976090014064698</v>
      </c>
      <c r="X490" s="18">
        <f t="shared" si="148"/>
        <v>0.77962577962577961</v>
      </c>
      <c r="Y490" s="18">
        <f t="shared" si="149"/>
        <v>0.59479865771812079</v>
      </c>
      <c r="Z490" s="18">
        <f t="shared" si="150"/>
        <v>0.52672672672672671</v>
      </c>
      <c r="AA490" s="47">
        <f t="shared" si="151"/>
        <v>483</v>
      </c>
      <c r="AB490" s="6">
        <f t="shared" si="152"/>
        <v>106</v>
      </c>
      <c r="AC490" s="40">
        <v>667</v>
      </c>
      <c r="AD490" s="40">
        <f t="shared" si="153"/>
        <v>332</v>
      </c>
      <c r="AE490" s="41">
        <f t="shared" si="154"/>
        <v>0.66766766766766772</v>
      </c>
      <c r="AF490" s="4">
        <v>20</v>
      </c>
      <c r="AG490" s="4">
        <v>35</v>
      </c>
      <c r="AH490" s="87">
        <f t="shared" si="155"/>
        <v>0.75</v>
      </c>
      <c r="AI490" s="43">
        <f t="shared" si="156"/>
        <v>0.8571428571428571</v>
      </c>
      <c r="AJ490" s="53">
        <f t="shared" si="157"/>
        <v>125.39999999999998</v>
      </c>
      <c r="AK490" s="53">
        <f t="shared" si="158"/>
        <v>6</v>
      </c>
      <c r="AL490" s="53">
        <f t="shared" si="159"/>
        <v>1</v>
      </c>
      <c r="AM490" s="88">
        <f t="shared" si="160"/>
        <v>480</v>
      </c>
      <c r="AN490" s="88">
        <f t="shared" si="161"/>
        <v>1200</v>
      </c>
    </row>
    <row r="491" spans="1:40" ht="15" hidden="1" x14ac:dyDescent="0.25">
      <c r="A491" s="11" t="s">
        <v>476</v>
      </c>
      <c r="B491" s="13" t="s">
        <v>479</v>
      </c>
      <c r="C491" s="1" t="str">
        <f t="shared" si="145"/>
        <v>İZMİR</v>
      </c>
      <c r="D491" s="14">
        <v>54</v>
      </c>
      <c r="E491" s="14">
        <v>211</v>
      </c>
      <c r="F491" s="14">
        <v>280</v>
      </c>
      <c r="G491" s="14">
        <v>545</v>
      </c>
      <c r="H491" s="15">
        <v>61</v>
      </c>
      <c r="I491" s="15">
        <v>151</v>
      </c>
      <c r="J491" s="15">
        <v>297</v>
      </c>
      <c r="K491" s="15">
        <v>509</v>
      </c>
      <c r="L491" s="49">
        <v>27</v>
      </c>
      <c r="M491" s="6">
        <v>78</v>
      </c>
      <c r="N491" s="16">
        <f t="shared" si="162"/>
        <v>-36</v>
      </c>
      <c r="O491" s="17">
        <f t="shared" si="163"/>
        <v>-6.6055045871559637E-2</v>
      </c>
      <c r="P491" s="10">
        <v>395</v>
      </c>
      <c r="Q491" s="10">
        <v>480</v>
      </c>
      <c r="R491" s="10">
        <v>371</v>
      </c>
      <c r="S491" s="10">
        <v>482</v>
      </c>
      <c r="T491" s="10">
        <v>851</v>
      </c>
      <c r="U491" s="10">
        <v>1246</v>
      </c>
      <c r="V491" s="18">
        <f t="shared" si="146"/>
        <v>0.15443037974683543</v>
      </c>
      <c r="W491" s="18">
        <f t="shared" si="147"/>
        <v>0.31458333333333333</v>
      </c>
      <c r="X491" s="18">
        <f t="shared" si="148"/>
        <v>0.66307277628032346</v>
      </c>
      <c r="Y491" s="18">
        <f t="shared" si="149"/>
        <v>0.46650998824911866</v>
      </c>
      <c r="Z491" s="18">
        <f t="shared" si="150"/>
        <v>0.36757624398073835</v>
      </c>
      <c r="AA491" s="47">
        <f t="shared" si="151"/>
        <v>454</v>
      </c>
      <c r="AB491" s="6">
        <f t="shared" si="152"/>
        <v>125</v>
      </c>
      <c r="AC491" s="40">
        <v>509</v>
      </c>
      <c r="AD491" s="40">
        <f t="shared" si="153"/>
        <v>0</v>
      </c>
      <c r="AE491" s="41">
        <f t="shared" si="154"/>
        <v>1</v>
      </c>
      <c r="AF491" s="4">
        <v>32</v>
      </c>
      <c r="AG491" s="4">
        <v>33</v>
      </c>
      <c r="AH491" s="87">
        <f t="shared" si="155"/>
        <v>3.125E-2</v>
      </c>
      <c r="AI491" s="43">
        <f t="shared" si="156"/>
        <v>6.0606060606060608E-2</v>
      </c>
      <c r="AJ491" s="53">
        <f t="shared" si="157"/>
        <v>198.69999999999993</v>
      </c>
      <c r="AK491" s="53">
        <f t="shared" si="158"/>
        <v>9</v>
      </c>
      <c r="AL491" s="53">
        <f t="shared" si="159"/>
        <v>1</v>
      </c>
      <c r="AM491" s="88">
        <f t="shared" si="160"/>
        <v>720</v>
      </c>
      <c r="AN491" s="88">
        <f t="shared" si="161"/>
        <v>1200</v>
      </c>
    </row>
    <row r="492" spans="1:40" ht="15" hidden="1" x14ac:dyDescent="0.25">
      <c r="A492" s="11" t="s">
        <v>476</v>
      </c>
      <c r="B492" s="13" t="s">
        <v>480</v>
      </c>
      <c r="C492" s="1" t="str">
        <f t="shared" si="145"/>
        <v>İZMİR</v>
      </c>
      <c r="D492" s="14">
        <v>349</v>
      </c>
      <c r="E492" s="14">
        <v>1320</v>
      </c>
      <c r="F492" s="14">
        <v>1893</v>
      </c>
      <c r="G492" s="14">
        <v>3562</v>
      </c>
      <c r="H492" s="15">
        <v>399</v>
      </c>
      <c r="I492" s="15">
        <v>1109</v>
      </c>
      <c r="J492" s="15">
        <v>2180</v>
      </c>
      <c r="K492" s="15">
        <v>3688</v>
      </c>
      <c r="L492" s="49">
        <v>108</v>
      </c>
      <c r="M492" s="6">
        <v>530</v>
      </c>
      <c r="N492" s="16">
        <f t="shared" si="162"/>
        <v>126</v>
      </c>
      <c r="O492" s="17">
        <f t="shared" si="163"/>
        <v>3.5373385738349243E-2</v>
      </c>
      <c r="P492" s="10">
        <v>3279</v>
      </c>
      <c r="Q492" s="10">
        <v>4197</v>
      </c>
      <c r="R492" s="10">
        <v>3229</v>
      </c>
      <c r="S492" s="10">
        <v>4212</v>
      </c>
      <c r="T492" s="10">
        <v>7426</v>
      </c>
      <c r="U492" s="10">
        <v>10705</v>
      </c>
      <c r="V492" s="18">
        <f t="shared" si="146"/>
        <v>0.12168344007319305</v>
      </c>
      <c r="W492" s="18">
        <f t="shared" si="147"/>
        <v>0.26423635930426498</v>
      </c>
      <c r="X492" s="18">
        <f t="shared" si="148"/>
        <v>0.54444100340662749</v>
      </c>
      <c r="Y492" s="18">
        <f t="shared" si="149"/>
        <v>0.38607594936708861</v>
      </c>
      <c r="Z492" s="18">
        <f t="shared" si="150"/>
        <v>0.30509107893507709</v>
      </c>
      <c r="AA492" s="47">
        <f t="shared" si="151"/>
        <v>4559</v>
      </c>
      <c r="AB492" s="6">
        <f t="shared" si="152"/>
        <v>1471</v>
      </c>
      <c r="AC492" s="40">
        <v>2876</v>
      </c>
      <c r="AD492" s="40">
        <f t="shared" si="153"/>
        <v>812</v>
      </c>
      <c r="AE492" s="41">
        <f t="shared" si="154"/>
        <v>0.77982646420824298</v>
      </c>
      <c r="AF492" s="4">
        <v>85</v>
      </c>
      <c r="AG492" s="4">
        <v>157</v>
      </c>
      <c r="AH492" s="87">
        <f t="shared" si="155"/>
        <v>0.84705882352941175</v>
      </c>
      <c r="AI492" s="43">
        <f t="shared" si="156"/>
        <v>0.91719745222929938</v>
      </c>
      <c r="AJ492" s="53">
        <f t="shared" si="157"/>
        <v>2331.1999999999998</v>
      </c>
      <c r="AK492" s="53">
        <f t="shared" si="158"/>
        <v>116</v>
      </c>
      <c r="AL492" s="53">
        <f t="shared" si="159"/>
        <v>23</v>
      </c>
      <c r="AM492" s="88">
        <f t="shared" si="160"/>
        <v>9280</v>
      </c>
      <c r="AN492" s="88">
        <f t="shared" si="161"/>
        <v>27600</v>
      </c>
    </row>
    <row r="493" spans="1:40" ht="15" hidden="1" x14ac:dyDescent="0.25">
      <c r="A493" s="11" t="s">
        <v>476</v>
      </c>
      <c r="B493" s="13" t="s">
        <v>481</v>
      </c>
      <c r="C493" s="1" t="str">
        <f t="shared" si="145"/>
        <v>İZMİR</v>
      </c>
      <c r="D493" s="14">
        <v>113</v>
      </c>
      <c r="E493" s="14">
        <v>477</v>
      </c>
      <c r="F493" s="14">
        <v>681</v>
      </c>
      <c r="G493" s="14">
        <v>1271</v>
      </c>
      <c r="H493" s="15">
        <v>91</v>
      </c>
      <c r="I493" s="15">
        <v>511</v>
      </c>
      <c r="J493" s="15">
        <v>758</v>
      </c>
      <c r="K493" s="15">
        <v>1360</v>
      </c>
      <c r="L493" s="49">
        <v>50</v>
      </c>
      <c r="M493" s="6">
        <v>201</v>
      </c>
      <c r="N493" s="16">
        <f t="shared" si="162"/>
        <v>89</v>
      </c>
      <c r="O493" s="17">
        <f t="shared" si="163"/>
        <v>7.0023603461841069E-2</v>
      </c>
      <c r="P493" s="10">
        <v>867</v>
      </c>
      <c r="Q493" s="10">
        <v>1169</v>
      </c>
      <c r="R493" s="10">
        <v>790</v>
      </c>
      <c r="S493" s="10">
        <v>1146</v>
      </c>
      <c r="T493" s="10">
        <v>1959</v>
      </c>
      <c r="U493" s="10">
        <v>2826</v>
      </c>
      <c r="V493" s="18">
        <f t="shared" si="146"/>
        <v>0.104959630911188</v>
      </c>
      <c r="W493" s="18">
        <f t="shared" si="147"/>
        <v>0.43712574850299402</v>
      </c>
      <c r="X493" s="18">
        <f t="shared" si="148"/>
        <v>0.76835443037974682</v>
      </c>
      <c r="Y493" s="18">
        <f t="shared" si="149"/>
        <v>0.57069933639612047</v>
      </c>
      <c r="Z493" s="18">
        <f t="shared" si="150"/>
        <v>0.42781316348195331</v>
      </c>
      <c r="AA493" s="47">
        <f t="shared" si="151"/>
        <v>841</v>
      </c>
      <c r="AB493" s="6">
        <f t="shared" si="152"/>
        <v>183</v>
      </c>
      <c r="AC493" s="40">
        <v>1132</v>
      </c>
      <c r="AD493" s="40">
        <f t="shared" si="153"/>
        <v>228</v>
      </c>
      <c r="AE493" s="41">
        <f t="shared" si="154"/>
        <v>0.83235294117647063</v>
      </c>
      <c r="AF493" s="4">
        <v>57</v>
      </c>
      <c r="AG493" s="4">
        <v>75</v>
      </c>
      <c r="AH493" s="87">
        <f t="shared" si="155"/>
        <v>0.31578947368421051</v>
      </c>
      <c r="AI493" s="43">
        <f t="shared" si="156"/>
        <v>0.48</v>
      </c>
      <c r="AJ493" s="53">
        <f t="shared" si="157"/>
        <v>253.29999999999995</v>
      </c>
      <c r="AK493" s="53">
        <f t="shared" si="158"/>
        <v>12</v>
      </c>
      <c r="AL493" s="53">
        <f t="shared" si="159"/>
        <v>2</v>
      </c>
      <c r="AM493" s="88">
        <f t="shared" si="160"/>
        <v>960</v>
      </c>
      <c r="AN493" s="88">
        <f t="shared" si="161"/>
        <v>2400</v>
      </c>
    </row>
    <row r="494" spans="1:40" ht="15" hidden="1" x14ac:dyDescent="0.25">
      <c r="A494" s="11" t="s">
        <v>476</v>
      </c>
      <c r="B494" s="13" t="s">
        <v>482</v>
      </c>
      <c r="C494" s="1" t="str">
        <f t="shared" si="145"/>
        <v>İZMİR</v>
      </c>
      <c r="D494" s="14">
        <v>20</v>
      </c>
      <c r="E494" s="14">
        <v>49</v>
      </c>
      <c r="F494" s="14">
        <v>70</v>
      </c>
      <c r="G494" s="14">
        <v>139</v>
      </c>
      <c r="H494" s="15">
        <v>21</v>
      </c>
      <c r="I494" s="15">
        <v>46</v>
      </c>
      <c r="J494" s="15">
        <v>81</v>
      </c>
      <c r="K494" s="15">
        <v>148</v>
      </c>
      <c r="L494" s="49">
        <v>1</v>
      </c>
      <c r="M494" s="6">
        <v>18</v>
      </c>
      <c r="N494" s="16">
        <f t="shared" ref="N494:N521" si="164">K494-G494</f>
        <v>9</v>
      </c>
      <c r="O494" s="17">
        <f t="shared" ref="O494:O521" si="165">(K494-G494)/G494</f>
        <v>6.4748201438848921E-2</v>
      </c>
      <c r="P494" s="10">
        <v>106</v>
      </c>
      <c r="Q494" s="10">
        <v>111</v>
      </c>
      <c r="R494" s="10">
        <v>102</v>
      </c>
      <c r="S494" s="10">
        <v>138</v>
      </c>
      <c r="T494" s="10">
        <v>213</v>
      </c>
      <c r="U494" s="10">
        <v>319</v>
      </c>
      <c r="V494" s="18">
        <f t="shared" si="146"/>
        <v>0.19811320754716982</v>
      </c>
      <c r="W494" s="18">
        <f t="shared" si="147"/>
        <v>0.4144144144144144</v>
      </c>
      <c r="X494" s="18">
        <f t="shared" si="148"/>
        <v>0.62745098039215685</v>
      </c>
      <c r="Y494" s="18">
        <f t="shared" si="149"/>
        <v>0.51643192488262912</v>
      </c>
      <c r="Z494" s="18">
        <f t="shared" si="150"/>
        <v>0.41065830721003133</v>
      </c>
      <c r="AA494" s="47">
        <f t="shared" si="151"/>
        <v>103</v>
      </c>
      <c r="AB494" s="6">
        <f t="shared" si="152"/>
        <v>38</v>
      </c>
      <c r="AC494" s="40">
        <v>148</v>
      </c>
      <c r="AD494" s="40">
        <f t="shared" si="153"/>
        <v>0</v>
      </c>
      <c r="AE494" s="41">
        <f t="shared" si="154"/>
        <v>1</v>
      </c>
      <c r="AF494" s="4">
        <v>7</v>
      </c>
      <c r="AG494" s="4">
        <v>9</v>
      </c>
      <c r="AH494" s="87">
        <f t="shared" si="155"/>
        <v>0.2857142857142857</v>
      </c>
      <c r="AI494" s="43">
        <f t="shared" si="156"/>
        <v>0.44444444444444442</v>
      </c>
      <c r="AJ494" s="53">
        <f t="shared" si="157"/>
        <v>39.099999999999994</v>
      </c>
      <c r="AK494" s="53">
        <f t="shared" si="158"/>
        <v>1</v>
      </c>
      <c r="AL494" s="53">
        <f t="shared" si="159"/>
        <v>0</v>
      </c>
      <c r="AM494" s="88">
        <f t="shared" si="160"/>
        <v>80</v>
      </c>
      <c r="AN494" s="88">
        <f t="shared" si="161"/>
        <v>0</v>
      </c>
    </row>
    <row r="495" spans="1:40" ht="15" hidden="1" x14ac:dyDescent="0.25">
      <c r="A495" s="11" t="s">
        <v>476</v>
      </c>
      <c r="B495" s="13" t="s">
        <v>483</v>
      </c>
      <c r="C495" s="1" t="str">
        <f t="shared" si="145"/>
        <v>İZMİR</v>
      </c>
      <c r="D495" s="14">
        <v>586</v>
      </c>
      <c r="E495" s="14">
        <v>1994</v>
      </c>
      <c r="F495" s="14">
        <v>3377</v>
      </c>
      <c r="G495" s="14">
        <v>5957</v>
      </c>
      <c r="H495" s="15">
        <v>684</v>
      </c>
      <c r="I495" s="15">
        <v>1851</v>
      </c>
      <c r="J495" s="15">
        <v>3857</v>
      </c>
      <c r="K495" s="15">
        <v>6392</v>
      </c>
      <c r="L495" s="49">
        <v>127</v>
      </c>
      <c r="M495" s="6">
        <v>1022</v>
      </c>
      <c r="N495" s="16">
        <f t="shared" si="164"/>
        <v>435</v>
      </c>
      <c r="O495" s="17">
        <f t="shared" si="165"/>
        <v>7.3023333892899112E-2</v>
      </c>
      <c r="P495" s="10">
        <v>4074</v>
      </c>
      <c r="Q495" s="10">
        <v>5490</v>
      </c>
      <c r="R495" s="10">
        <v>4132</v>
      </c>
      <c r="S495" s="10">
        <v>5507</v>
      </c>
      <c r="T495" s="10">
        <v>9622</v>
      </c>
      <c r="U495" s="10">
        <v>13696</v>
      </c>
      <c r="V495" s="18">
        <f t="shared" si="146"/>
        <v>0.16789396170839468</v>
      </c>
      <c r="W495" s="18">
        <f t="shared" si="147"/>
        <v>0.3371584699453552</v>
      </c>
      <c r="X495" s="18">
        <f t="shared" si="148"/>
        <v>0.71684414327202328</v>
      </c>
      <c r="Y495" s="18">
        <f t="shared" si="149"/>
        <v>0.50020785699438786</v>
      </c>
      <c r="Z495" s="18">
        <f t="shared" si="150"/>
        <v>0.40135806074766356</v>
      </c>
      <c r="AA495" s="47">
        <f t="shared" si="151"/>
        <v>4809</v>
      </c>
      <c r="AB495" s="6">
        <f t="shared" si="152"/>
        <v>1170</v>
      </c>
      <c r="AC495" s="40">
        <v>3867</v>
      </c>
      <c r="AD495" s="40">
        <f t="shared" si="153"/>
        <v>2525</v>
      </c>
      <c r="AE495" s="41">
        <f t="shared" si="154"/>
        <v>0.60497496871088863</v>
      </c>
      <c r="AF495" s="4">
        <v>110</v>
      </c>
      <c r="AG495" s="4">
        <v>199</v>
      </c>
      <c r="AH495" s="87">
        <f t="shared" si="155"/>
        <v>0.80909090909090908</v>
      </c>
      <c r="AI495" s="43">
        <f t="shared" si="156"/>
        <v>0.89447236180904521</v>
      </c>
      <c r="AJ495" s="53">
        <f t="shared" si="157"/>
        <v>1922.3999999999996</v>
      </c>
      <c r="AK495" s="53">
        <f t="shared" si="158"/>
        <v>96</v>
      </c>
      <c r="AL495" s="53">
        <f t="shared" si="159"/>
        <v>19</v>
      </c>
      <c r="AM495" s="88">
        <f t="shared" si="160"/>
        <v>7680</v>
      </c>
      <c r="AN495" s="88">
        <f t="shared" si="161"/>
        <v>22800</v>
      </c>
    </row>
    <row r="496" spans="1:40" ht="15" hidden="1" x14ac:dyDescent="0.25">
      <c r="A496" s="11" t="s">
        <v>476</v>
      </c>
      <c r="B496" s="13" t="s">
        <v>484</v>
      </c>
      <c r="C496" s="1" t="str">
        <f t="shared" si="145"/>
        <v>İZMİR</v>
      </c>
      <c r="D496" s="14">
        <v>370</v>
      </c>
      <c r="E496" s="14">
        <v>1612</v>
      </c>
      <c r="F496" s="14">
        <v>2908</v>
      </c>
      <c r="G496" s="14">
        <v>4890</v>
      </c>
      <c r="H496" s="15">
        <v>456</v>
      </c>
      <c r="I496" s="15">
        <v>1562</v>
      </c>
      <c r="J496" s="15">
        <v>3227</v>
      </c>
      <c r="K496" s="15">
        <v>5245</v>
      </c>
      <c r="L496" s="49">
        <v>116</v>
      </c>
      <c r="M496" s="6">
        <v>777</v>
      </c>
      <c r="N496" s="16">
        <f t="shared" si="164"/>
        <v>355</v>
      </c>
      <c r="O496" s="17">
        <f t="shared" si="165"/>
        <v>7.259713701431493E-2</v>
      </c>
      <c r="P496" s="10">
        <v>4633</v>
      </c>
      <c r="Q496" s="10">
        <v>5990</v>
      </c>
      <c r="R496" s="10">
        <v>4661</v>
      </c>
      <c r="S496" s="10">
        <v>6166</v>
      </c>
      <c r="T496" s="10">
        <v>10651</v>
      </c>
      <c r="U496" s="10">
        <v>15284</v>
      </c>
      <c r="V496" s="18">
        <f t="shared" si="146"/>
        <v>9.8424347075329155E-2</v>
      </c>
      <c r="W496" s="18">
        <f t="shared" si="147"/>
        <v>0.26076794657762936</v>
      </c>
      <c r="X496" s="18">
        <f t="shared" si="148"/>
        <v>0.5505256382750483</v>
      </c>
      <c r="Y496" s="18">
        <f t="shared" si="149"/>
        <v>0.38756924232466433</v>
      </c>
      <c r="Z496" s="18">
        <f t="shared" si="150"/>
        <v>0.29992148652185291</v>
      </c>
      <c r="AA496" s="47">
        <f t="shared" si="151"/>
        <v>6523</v>
      </c>
      <c r="AB496" s="6">
        <f t="shared" si="152"/>
        <v>2095</v>
      </c>
      <c r="AC496" s="40">
        <v>3858</v>
      </c>
      <c r="AD496" s="40">
        <f t="shared" si="153"/>
        <v>1387</v>
      </c>
      <c r="AE496" s="41">
        <f t="shared" si="154"/>
        <v>0.73555767397521454</v>
      </c>
      <c r="AF496" s="4">
        <v>99</v>
      </c>
      <c r="AG496" s="4">
        <v>190</v>
      </c>
      <c r="AH496" s="87">
        <f t="shared" si="155"/>
        <v>0.91919191919191923</v>
      </c>
      <c r="AI496" s="43">
        <f t="shared" si="156"/>
        <v>0.95789473684210524</v>
      </c>
      <c r="AJ496" s="53">
        <f t="shared" si="157"/>
        <v>3327.7</v>
      </c>
      <c r="AK496" s="53">
        <f t="shared" si="158"/>
        <v>166</v>
      </c>
      <c r="AL496" s="53">
        <f t="shared" si="159"/>
        <v>33</v>
      </c>
      <c r="AM496" s="88">
        <f t="shared" si="160"/>
        <v>13280</v>
      </c>
      <c r="AN496" s="88">
        <f t="shared" si="161"/>
        <v>39600</v>
      </c>
    </row>
    <row r="497" spans="1:40" ht="15" hidden="1" x14ac:dyDescent="0.25">
      <c r="A497" s="11" t="s">
        <v>476</v>
      </c>
      <c r="B497" s="13" t="s">
        <v>485</v>
      </c>
      <c r="C497" s="1" t="str">
        <f t="shared" si="145"/>
        <v>İZMİR</v>
      </c>
      <c r="D497" s="14">
        <v>84</v>
      </c>
      <c r="E497" s="14">
        <v>262</v>
      </c>
      <c r="F497" s="14">
        <v>297</v>
      </c>
      <c r="G497" s="14">
        <v>643</v>
      </c>
      <c r="H497" s="15">
        <v>108</v>
      </c>
      <c r="I497" s="15">
        <v>264</v>
      </c>
      <c r="J497" s="15">
        <v>370</v>
      </c>
      <c r="K497" s="15">
        <v>742</v>
      </c>
      <c r="L497" s="49">
        <v>10</v>
      </c>
      <c r="M497" s="6">
        <v>90</v>
      </c>
      <c r="N497" s="16">
        <f t="shared" si="164"/>
        <v>99</v>
      </c>
      <c r="O497" s="17">
        <f t="shared" si="165"/>
        <v>0.15396578538102643</v>
      </c>
      <c r="P497" s="10">
        <v>351</v>
      </c>
      <c r="Q497" s="10">
        <v>379</v>
      </c>
      <c r="R497" s="10">
        <v>316</v>
      </c>
      <c r="S497" s="10">
        <v>413</v>
      </c>
      <c r="T497" s="10">
        <v>695</v>
      </c>
      <c r="U497" s="10">
        <v>1046</v>
      </c>
      <c r="V497" s="18">
        <f t="shared" si="146"/>
        <v>0.30769230769230771</v>
      </c>
      <c r="W497" s="18">
        <f t="shared" si="147"/>
        <v>0.69656992084432723</v>
      </c>
      <c r="X497" s="18">
        <f t="shared" si="148"/>
        <v>0.91772151898734178</v>
      </c>
      <c r="Y497" s="18">
        <f t="shared" si="149"/>
        <v>0.7971223021582734</v>
      </c>
      <c r="Z497" s="18">
        <f t="shared" si="150"/>
        <v>0.63288718929254306</v>
      </c>
      <c r="AA497" s="47">
        <f t="shared" si="151"/>
        <v>141</v>
      </c>
      <c r="AB497" s="6">
        <f t="shared" si="152"/>
        <v>26</v>
      </c>
      <c r="AC497" s="40">
        <v>690</v>
      </c>
      <c r="AD497" s="40">
        <f t="shared" si="153"/>
        <v>52</v>
      </c>
      <c r="AE497" s="41">
        <f t="shared" si="154"/>
        <v>0.92991913746630728</v>
      </c>
      <c r="AF497" s="4">
        <v>23</v>
      </c>
      <c r="AG497" s="4">
        <v>33</v>
      </c>
      <c r="AH497" s="87">
        <f t="shared" si="155"/>
        <v>0.43478260869565216</v>
      </c>
      <c r="AI497" s="43">
        <f t="shared" si="156"/>
        <v>0.60606060606060608</v>
      </c>
      <c r="AJ497" s="53">
        <f t="shared" si="157"/>
        <v>0</v>
      </c>
      <c r="AK497" s="53">
        <f t="shared" si="158"/>
        <v>0</v>
      </c>
      <c r="AL497" s="53">
        <f t="shared" si="159"/>
        <v>0</v>
      </c>
      <c r="AM497" s="88">
        <f t="shared" si="160"/>
        <v>0</v>
      </c>
      <c r="AN497" s="88">
        <f t="shared" si="161"/>
        <v>0</v>
      </c>
    </row>
    <row r="498" spans="1:40" ht="15" hidden="1" x14ac:dyDescent="0.25">
      <c r="A498" s="11" t="s">
        <v>476</v>
      </c>
      <c r="B498" s="13" t="s">
        <v>486</v>
      </c>
      <c r="C498" s="1" t="str">
        <f t="shared" si="145"/>
        <v>İZMİR</v>
      </c>
      <c r="D498" s="14">
        <v>226</v>
      </c>
      <c r="E498" s="14">
        <v>803</v>
      </c>
      <c r="F498" s="14">
        <v>1354</v>
      </c>
      <c r="G498" s="14">
        <v>2383</v>
      </c>
      <c r="H498" s="15">
        <v>325</v>
      </c>
      <c r="I498" s="15">
        <v>834</v>
      </c>
      <c r="J498" s="15">
        <v>1668</v>
      </c>
      <c r="K498" s="15">
        <v>2827</v>
      </c>
      <c r="L498" s="49">
        <v>45</v>
      </c>
      <c r="M498" s="6">
        <v>423</v>
      </c>
      <c r="N498" s="16">
        <f t="shared" si="164"/>
        <v>444</v>
      </c>
      <c r="O498" s="17">
        <f t="shared" si="165"/>
        <v>0.18631976500209821</v>
      </c>
      <c r="P498" s="10">
        <v>1704</v>
      </c>
      <c r="Q498" s="10">
        <v>2171</v>
      </c>
      <c r="R498" s="10">
        <v>1702</v>
      </c>
      <c r="S498" s="10">
        <v>2189</v>
      </c>
      <c r="T498" s="10">
        <v>3873</v>
      </c>
      <c r="U498" s="10">
        <v>5577</v>
      </c>
      <c r="V498" s="18">
        <f t="shared" si="146"/>
        <v>0.19072769953051644</v>
      </c>
      <c r="W498" s="18">
        <f t="shared" si="147"/>
        <v>0.38415476738830034</v>
      </c>
      <c r="X498" s="18">
        <f t="shared" si="148"/>
        <v>0.75793184488836662</v>
      </c>
      <c r="Y498" s="18">
        <f t="shared" si="149"/>
        <v>0.54841208365608052</v>
      </c>
      <c r="Z498" s="18">
        <f t="shared" si="150"/>
        <v>0.43912497758651603</v>
      </c>
      <c r="AA498" s="47">
        <f t="shared" si="151"/>
        <v>1749</v>
      </c>
      <c r="AB498" s="6">
        <f t="shared" si="152"/>
        <v>412</v>
      </c>
      <c r="AC498" s="40">
        <v>2039</v>
      </c>
      <c r="AD498" s="40">
        <f t="shared" si="153"/>
        <v>788</v>
      </c>
      <c r="AE498" s="41">
        <f t="shared" si="154"/>
        <v>0.7212592854616201</v>
      </c>
      <c r="AF498" s="4">
        <v>57</v>
      </c>
      <c r="AG498" s="4">
        <v>103</v>
      </c>
      <c r="AH498" s="87">
        <f t="shared" si="155"/>
        <v>0.80701754385964908</v>
      </c>
      <c r="AI498" s="43">
        <f t="shared" si="156"/>
        <v>0.89320388349514568</v>
      </c>
      <c r="AJ498" s="53">
        <f t="shared" si="157"/>
        <v>587.09999999999991</v>
      </c>
      <c r="AK498" s="53">
        <f t="shared" si="158"/>
        <v>29</v>
      </c>
      <c r="AL498" s="53">
        <f t="shared" si="159"/>
        <v>5</v>
      </c>
      <c r="AM498" s="88">
        <f t="shared" si="160"/>
        <v>2320</v>
      </c>
      <c r="AN498" s="88">
        <f t="shared" si="161"/>
        <v>6000</v>
      </c>
    </row>
    <row r="499" spans="1:40" ht="15" hidden="1" x14ac:dyDescent="0.25">
      <c r="A499" s="11" t="s">
        <v>476</v>
      </c>
      <c r="B499" s="13" t="s">
        <v>487</v>
      </c>
      <c r="C499" s="1" t="str">
        <f t="shared" si="145"/>
        <v>İZMİR</v>
      </c>
      <c r="D499" s="14">
        <v>40</v>
      </c>
      <c r="E499" s="14">
        <v>165</v>
      </c>
      <c r="F499" s="14">
        <v>205</v>
      </c>
      <c r="G499" s="14">
        <v>410</v>
      </c>
      <c r="H499" s="15">
        <v>54</v>
      </c>
      <c r="I499" s="15">
        <v>167</v>
      </c>
      <c r="J499" s="15">
        <v>270</v>
      </c>
      <c r="K499" s="15">
        <v>491</v>
      </c>
      <c r="L499" s="49">
        <v>8</v>
      </c>
      <c r="M499" s="6">
        <v>70</v>
      </c>
      <c r="N499" s="16">
        <f t="shared" si="164"/>
        <v>81</v>
      </c>
      <c r="O499" s="17">
        <f t="shared" si="165"/>
        <v>0.19756097560975611</v>
      </c>
      <c r="P499" s="10">
        <v>302</v>
      </c>
      <c r="Q499" s="10">
        <v>359</v>
      </c>
      <c r="R499" s="10">
        <v>278</v>
      </c>
      <c r="S499" s="10">
        <v>371</v>
      </c>
      <c r="T499" s="10">
        <v>637</v>
      </c>
      <c r="U499" s="10">
        <v>939</v>
      </c>
      <c r="V499" s="18">
        <f t="shared" si="146"/>
        <v>0.17880794701986755</v>
      </c>
      <c r="W499" s="18">
        <f t="shared" si="147"/>
        <v>0.46518105849582175</v>
      </c>
      <c r="X499" s="18">
        <f t="shared" si="148"/>
        <v>0.74820143884892087</v>
      </c>
      <c r="Y499" s="18">
        <f t="shared" si="149"/>
        <v>0.58869701726844581</v>
      </c>
      <c r="Z499" s="18">
        <f t="shared" si="150"/>
        <v>0.45686900958466453</v>
      </c>
      <c r="AA499" s="47">
        <f t="shared" si="151"/>
        <v>262</v>
      </c>
      <c r="AB499" s="6">
        <f t="shared" si="152"/>
        <v>70</v>
      </c>
      <c r="AC499" s="40">
        <v>412</v>
      </c>
      <c r="AD499" s="40">
        <f t="shared" si="153"/>
        <v>79</v>
      </c>
      <c r="AE499" s="41">
        <f t="shared" si="154"/>
        <v>0.83910386965376782</v>
      </c>
      <c r="AF499" s="4">
        <v>17</v>
      </c>
      <c r="AG499" s="4">
        <v>23</v>
      </c>
      <c r="AH499" s="87">
        <f t="shared" si="155"/>
        <v>0.35294117647058826</v>
      </c>
      <c r="AI499" s="43">
        <f t="shared" si="156"/>
        <v>0.52173913043478259</v>
      </c>
      <c r="AJ499" s="53">
        <f t="shared" si="157"/>
        <v>70.899999999999977</v>
      </c>
      <c r="AK499" s="53">
        <f t="shared" si="158"/>
        <v>3</v>
      </c>
      <c r="AL499" s="53">
        <f t="shared" si="159"/>
        <v>0</v>
      </c>
      <c r="AM499" s="88">
        <f t="shared" si="160"/>
        <v>240</v>
      </c>
      <c r="AN499" s="88">
        <f t="shared" si="161"/>
        <v>0</v>
      </c>
    </row>
    <row r="500" spans="1:40" ht="15" hidden="1" x14ac:dyDescent="0.25">
      <c r="A500" s="11" t="s">
        <v>476</v>
      </c>
      <c r="B500" s="13" t="s">
        <v>488</v>
      </c>
      <c r="C500" s="1" t="str">
        <f t="shared" si="145"/>
        <v>İZMİR</v>
      </c>
      <c r="D500" s="14">
        <v>21</v>
      </c>
      <c r="E500" s="14">
        <v>95</v>
      </c>
      <c r="F500" s="14">
        <v>153</v>
      </c>
      <c r="G500" s="14">
        <v>269</v>
      </c>
      <c r="H500" s="15">
        <v>60</v>
      </c>
      <c r="I500" s="15">
        <v>126</v>
      </c>
      <c r="J500" s="15">
        <v>186</v>
      </c>
      <c r="K500" s="15">
        <v>372</v>
      </c>
      <c r="L500" s="49">
        <v>3</v>
      </c>
      <c r="M500" s="6">
        <v>40</v>
      </c>
      <c r="N500" s="16">
        <f t="shared" si="164"/>
        <v>103</v>
      </c>
      <c r="O500" s="17">
        <f t="shared" si="165"/>
        <v>0.38289962825278812</v>
      </c>
      <c r="P500" s="10">
        <v>234</v>
      </c>
      <c r="Q500" s="10">
        <v>266</v>
      </c>
      <c r="R500" s="10">
        <v>204</v>
      </c>
      <c r="S500" s="10">
        <v>258</v>
      </c>
      <c r="T500" s="10">
        <v>470</v>
      </c>
      <c r="U500" s="10">
        <v>704</v>
      </c>
      <c r="V500" s="18">
        <f t="shared" si="146"/>
        <v>0.25641025641025639</v>
      </c>
      <c r="W500" s="18">
        <f t="shared" si="147"/>
        <v>0.47368421052631576</v>
      </c>
      <c r="X500" s="18">
        <f t="shared" si="148"/>
        <v>0.73039215686274506</v>
      </c>
      <c r="Y500" s="18">
        <f t="shared" si="149"/>
        <v>0.58510638297872342</v>
      </c>
      <c r="Z500" s="18">
        <f t="shared" si="150"/>
        <v>0.47585227272727271</v>
      </c>
      <c r="AA500" s="47">
        <f t="shared" si="151"/>
        <v>195</v>
      </c>
      <c r="AB500" s="6">
        <f t="shared" si="152"/>
        <v>55</v>
      </c>
      <c r="AC500" s="40">
        <v>266</v>
      </c>
      <c r="AD500" s="40">
        <f t="shared" si="153"/>
        <v>106</v>
      </c>
      <c r="AE500" s="41">
        <f t="shared" si="154"/>
        <v>0.71505376344086025</v>
      </c>
      <c r="AF500" s="4">
        <v>14</v>
      </c>
      <c r="AG500" s="4">
        <v>17</v>
      </c>
      <c r="AH500" s="87">
        <f t="shared" si="155"/>
        <v>0.21428571428571427</v>
      </c>
      <c r="AI500" s="43">
        <f t="shared" si="156"/>
        <v>0.35294117647058826</v>
      </c>
      <c r="AJ500" s="53">
        <f t="shared" si="157"/>
        <v>54</v>
      </c>
      <c r="AK500" s="53">
        <f t="shared" si="158"/>
        <v>2</v>
      </c>
      <c r="AL500" s="53">
        <f t="shared" si="159"/>
        <v>0</v>
      </c>
      <c r="AM500" s="88">
        <f t="shared" si="160"/>
        <v>160</v>
      </c>
      <c r="AN500" s="88">
        <f t="shared" si="161"/>
        <v>0</v>
      </c>
    </row>
    <row r="501" spans="1:40" ht="15" hidden="1" x14ac:dyDescent="0.25">
      <c r="A501" s="11" t="s">
        <v>476</v>
      </c>
      <c r="B501" s="13" t="s">
        <v>489</v>
      </c>
      <c r="C501" s="1" t="str">
        <f t="shared" si="145"/>
        <v>İZMİR</v>
      </c>
      <c r="D501" s="14">
        <v>317</v>
      </c>
      <c r="E501" s="14">
        <v>890</v>
      </c>
      <c r="F501" s="14">
        <v>1314</v>
      </c>
      <c r="G501" s="14">
        <v>2521</v>
      </c>
      <c r="H501" s="15">
        <v>381</v>
      </c>
      <c r="I501" s="15">
        <v>811</v>
      </c>
      <c r="J501" s="15">
        <v>1526</v>
      </c>
      <c r="K501" s="15">
        <v>2718</v>
      </c>
      <c r="L501" s="49">
        <v>39</v>
      </c>
      <c r="M501" s="6">
        <v>388</v>
      </c>
      <c r="N501" s="16">
        <f t="shared" si="164"/>
        <v>197</v>
      </c>
      <c r="O501" s="17">
        <f t="shared" si="165"/>
        <v>7.814359381197937E-2</v>
      </c>
      <c r="P501" s="10">
        <v>1379</v>
      </c>
      <c r="Q501" s="10">
        <v>1829</v>
      </c>
      <c r="R501" s="10">
        <v>1390</v>
      </c>
      <c r="S501" s="10">
        <v>1868</v>
      </c>
      <c r="T501" s="10">
        <v>3219</v>
      </c>
      <c r="U501" s="10">
        <v>4598</v>
      </c>
      <c r="V501" s="18">
        <f t="shared" si="146"/>
        <v>0.27628716461203773</v>
      </c>
      <c r="W501" s="18">
        <f t="shared" si="147"/>
        <v>0.44341170038272282</v>
      </c>
      <c r="X501" s="18">
        <f t="shared" si="148"/>
        <v>0.84676258992805753</v>
      </c>
      <c r="Y501" s="18">
        <f t="shared" si="149"/>
        <v>0.61758310034172104</v>
      </c>
      <c r="Z501" s="18">
        <f t="shared" si="150"/>
        <v>0.51522401043932142</v>
      </c>
      <c r="AA501" s="47">
        <f t="shared" si="151"/>
        <v>1231</v>
      </c>
      <c r="AB501" s="6">
        <f t="shared" si="152"/>
        <v>213</v>
      </c>
      <c r="AC501" s="40">
        <v>1769</v>
      </c>
      <c r="AD501" s="40">
        <f t="shared" si="153"/>
        <v>949</v>
      </c>
      <c r="AE501" s="41">
        <f t="shared" si="154"/>
        <v>0.65084621044885949</v>
      </c>
      <c r="AF501" s="4">
        <v>68</v>
      </c>
      <c r="AG501" s="4">
        <v>92</v>
      </c>
      <c r="AH501" s="87">
        <f t="shared" si="155"/>
        <v>0.35294117647058826</v>
      </c>
      <c r="AI501" s="43">
        <f t="shared" si="156"/>
        <v>0.52173913043478259</v>
      </c>
      <c r="AJ501" s="53">
        <f t="shared" si="157"/>
        <v>265.29999999999973</v>
      </c>
      <c r="AK501" s="53">
        <f t="shared" si="158"/>
        <v>13</v>
      </c>
      <c r="AL501" s="53">
        <f t="shared" si="159"/>
        <v>2</v>
      </c>
      <c r="AM501" s="88">
        <f t="shared" si="160"/>
        <v>1040</v>
      </c>
      <c r="AN501" s="88">
        <f t="shared" si="161"/>
        <v>2400</v>
      </c>
    </row>
    <row r="502" spans="1:40" ht="15" hidden="1" x14ac:dyDescent="0.25">
      <c r="A502" s="11" t="s">
        <v>476</v>
      </c>
      <c r="B502" s="13" t="s">
        <v>490</v>
      </c>
      <c r="C502" s="1" t="str">
        <f t="shared" si="145"/>
        <v>İZMİR</v>
      </c>
      <c r="D502" s="14">
        <v>95</v>
      </c>
      <c r="E502" s="14">
        <v>169</v>
      </c>
      <c r="F502" s="14">
        <v>283</v>
      </c>
      <c r="G502" s="14">
        <v>547</v>
      </c>
      <c r="H502" s="15">
        <v>68</v>
      </c>
      <c r="I502" s="15">
        <v>168</v>
      </c>
      <c r="J502" s="15">
        <v>287</v>
      </c>
      <c r="K502" s="15">
        <v>523</v>
      </c>
      <c r="L502" s="49">
        <v>1</v>
      </c>
      <c r="M502" s="6">
        <v>98</v>
      </c>
      <c r="N502" s="16">
        <f t="shared" si="164"/>
        <v>-24</v>
      </c>
      <c r="O502" s="17">
        <f t="shared" si="165"/>
        <v>-4.3875685557586835E-2</v>
      </c>
      <c r="P502" s="10">
        <v>192</v>
      </c>
      <c r="Q502" s="10">
        <v>271</v>
      </c>
      <c r="R502" s="10">
        <v>206</v>
      </c>
      <c r="S502" s="10">
        <v>269</v>
      </c>
      <c r="T502" s="10">
        <v>477</v>
      </c>
      <c r="U502" s="10">
        <v>669</v>
      </c>
      <c r="V502" s="18">
        <f t="shared" si="146"/>
        <v>0.35416666666666669</v>
      </c>
      <c r="W502" s="18">
        <f t="shared" si="147"/>
        <v>0.61992619926199266</v>
      </c>
      <c r="X502" s="18">
        <f t="shared" si="148"/>
        <v>0.92233009708737868</v>
      </c>
      <c r="Y502" s="18">
        <f t="shared" si="149"/>
        <v>0.75052410901467503</v>
      </c>
      <c r="Z502" s="18">
        <f t="shared" si="150"/>
        <v>0.63677130044843044</v>
      </c>
      <c r="AA502" s="47">
        <f t="shared" si="151"/>
        <v>119</v>
      </c>
      <c r="AB502" s="6">
        <f t="shared" si="152"/>
        <v>16</v>
      </c>
      <c r="AC502" s="40">
        <v>288</v>
      </c>
      <c r="AD502" s="40">
        <f t="shared" si="153"/>
        <v>235</v>
      </c>
      <c r="AE502" s="41">
        <f t="shared" si="154"/>
        <v>0.55066921606118546</v>
      </c>
      <c r="AF502" s="4">
        <v>13</v>
      </c>
      <c r="AG502" s="4">
        <v>18</v>
      </c>
      <c r="AH502" s="87">
        <f t="shared" si="155"/>
        <v>0.38461538461538464</v>
      </c>
      <c r="AI502" s="43">
        <f t="shared" si="156"/>
        <v>0.55555555555555558</v>
      </c>
      <c r="AJ502" s="53">
        <f t="shared" si="157"/>
        <v>0</v>
      </c>
      <c r="AK502" s="53">
        <f t="shared" si="158"/>
        <v>0</v>
      </c>
      <c r="AL502" s="53">
        <f t="shared" si="159"/>
        <v>0</v>
      </c>
      <c r="AM502" s="88">
        <f t="shared" si="160"/>
        <v>0</v>
      </c>
      <c r="AN502" s="88">
        <f t="shared" si="161"/>
        <v>0</v>
      </c>
    </row>
    <row r="503" spans="1:40" ht="15" hidden="1" x14ac:dyDescent="0.25">
      <c r="A503" s="11" t="s">
        <v>476</v>
      </c>
      <c r="B503" s="13" t="s">
        <v>491</v>
      </c>
      <c r="C503" s="1" t="str">
        <f t="shared" si="145"/>
        <v>İZMİR</v>
      </c>
      <c r="D503" s="14">
        <v>292</v>
      </c>
      <c r="E503" s="14">
        <v>1573</v>
      </c>
      <c r="F503" s="14">
        <v>2573</v>
      </c>
      <c r="G503" s="14">
        <v>4438</v>
      </c>
      <c r="H503" s="15">
        <v>352</v>
      </c>
      <c r="I503" s="15">
        <v>1396</v>
      </c>
      <c r="J503" s="15">
        <v>2916</v>
      </c>
      <c r="K503" s="15">
        <v>4664</v>
      </c>
      <c r="L503" s="49">
        <v>142</v>
      </c>
      <c r="M503" s="6">
        <v>669</v>
      </c>
      <c r="N503" s="16">
        <f t="shared" si="164"/>
        <v>226</v>
      </c>
      <c r="O503" s="17">
        <f t="shared" si="165"/>
        <v>5.0923839567372689E-2</v>
      </c>
      <c r="P503" s="10">
        <v>4766</v>
      </c>
      <c r="Q503" s="10">
        <v>6400</v>
      </c>
      <c r="R503" s="10">
        <v>4856</v>
      </c>
      <c r="S503" s="10">
        <v>6481</v>
      </c>
      <c r="T503" s="10">
        <v>11256</v>
      </c>
      <c r="U503" s="10">
        <v>16022</v>
      </c>
      <c r="V503" s="18">
        <f t="shared" si="146"/>
        <v>7.3856483424255145E-2</v>
      </c>
      <c r="W503" s="18">
        <f t="shared" si="147"/>
        <v>0.21812500000000001</v>
      </c>
      <c r="X503" s="18">
        <f t="shared" si="148"/>
        <v>0.49196869851729819</v>
      </c>
      <c r="Y503" s="18">
        <f t="shared" si="149"/>
        <v>0.33626510305614782</v>
      </c>
      <c r="Z503" s="18">
        <f t="shared" si="150"/>
        <v>0.25820746473598799</v>
      </c>
      <c r="AA503" s="47">
        <f t="shared" si="151"/>
        <v>7471</v>
      </c>
      <c r="AB503" s="6">
        <f t="shared" si="152"/>
        <v>2467</v>
      </c>
      <c r="AC503" s="40">
        <v>4037</v>
      </c>
      <c r="AD503" s="40">
        <f t="shared" si="153"/>
        <v>627</v>
      </c>
      <c r="AE503" s="41">
        <f t="shared" si="154"/>
        <v>0.86556603773584906</v>
      </c>
      <c r="AF503" s="4">
        <v>117</v>
      </c>
      <c r="AG503" s="4">
        <v>203</v>
      </c>
      <c r="AH503" s="87">
        <f t="shared" si="155"/>
        <v>0.7350427350427351</v>
      </c>
      <c r="AI503" s="43">
        <f t="shared" si="156"/>
        <v>0.84729064039408863</v>
      </c>
      <c r="AJ503" s="53">
        <f t="shared" si="157"/>
        <v>4094.2</v>
      </c>
      <c r="AK503" s="53">
        <f t="shared" si="158"/>
        <v>204</v>
      </c>
      <c r="AL503" s="53">
        <f t="shared" si="159"/>
        <v>40</v>
      </c>
      <c r="AM503" s="88">
        <f t="shared" si="160"/>
        <v>16320</v>
      </c>
      <c r="AN503" s="88">
        <f t="shared" si="161"/>
        <v>48000</v>
      </c>
    </row>
    <row r="504" spans="1:40" ht="15" hidden="1" x14ac:dyDescent="0.25">
      <c r="A504" s="11" t="s">
        <v>476</v>
      </c>
      <c r="B504" s="13" t="s">
        <v>492</v>
      </c>
      <c r="C504" s="1" t="str">
        <f t="shared" si="145"/>
        <v>İZMİR</v>
      </c>
      <c r="D504" s="14">
        <v>21</v>
      </c>
      <c r="E504" s="14">
        <v>46</v>
      </c>
      <c r="F504" s="14">
        <v>34</v>
      </c>
      <c r="G504" s="14">
        <v>101</v>
      </c>
      <c r="H504" s="15">
        <v>21</v>
      </c>
      <c r="I504" s="15">
        <v>40</v>
      </c>
      <c r="J504" s="15">
        <v>37</v>
      </c>
      <c r="K504" s="15">
        <v>98</v>
      </c>
      <c r="L504" s="49">
        <v>3</v>
      </c>
      <c r="M504" s="6">
        <v>5</v>
      </c>
      <c r="N504" s="16">
        <f t="shared" si="164"/>
        <v>-3</v>
      </c>
      <c r="O504" s="17">
        <f t="shared" si="165"/>
        <v>-2.9702970297029702E-2</v>
      </c>
      <c r="P504" s="10">
        <v>55</v>
      </c>
      <c r="Q504" s="10">
        <v>82</v>
      </c>
      <c r="R504" s="10">
        <v>60</v>
      </c>
      <c r="S504" s="10">
        <v>77</v>
      </c>
      <c r="T504" s="10">
        <v>142</v>
      </c>
      <c r="U504" s="10">
        <v>197</v>
      </c>
      <c r="V504" s="18">
        <f t="shared" si="146"/>
        <v>0.38181818181818183</v>
      </c>
      <c r="W504" s="18">
        <f t="shared" si="147"/>
        <v>0.48780487804878048</v>
      </c>
      <c r="X504" s="18">
        <f t="shared" si="148"/>
        <v>0.58333333333333337</v>
      </c>
      <c r="Y504" s="18">
        <f t="shared" si="149"/>
        <v>0.528169014084507</v>
      </c>
      <c r="Z504" s="18">
        <f t="shared" si="150"/>
        <v>0.48730964467005078</v>
      </c>
      <c r="AA504" s="47">
        <f t="shared" si="151"/>
        <v>67</v>
      </c>
      <c r="AB504" s="6">
        <f t="shared" si="152"/>
        <v>25</v>
      </c>
      <c r="AC504" s="40">
        <v>98</v>
      </c>
      <c r="AD504" s="40">
        <f t="shared" si="153"/>
        <v>0</v>
      </c>
      <c r="AE504" s="41">
        <f t="shared" si="154"/>
        <v>1</v>
      </c>
      <c r="AF504" s="4">
        <v>7</v>
      </c>
      <c r="AG504" s="4">
        <v>7</v>
      </c>
      <c r="AH504" s="87">
        <f t="shared" si="155"/>
        <v>0</v>
      </c>
      <c r="AI504" s="43">
        <f t="shared" si="156"/>
        <v>0</v>
      </c>
      <c r="AJ504" s="53">
        <f t="shared" si="157"/>
        <v>24.399999999999991</v>
      </c>
      <c r="AK504" s="53">
        <f t="shared" si="158"/>
        <v>1</v>
      </c>
      <c r="AL504" s="53">
        <f t="shared" si="159"/>
        <v>0</v>
      </c>
      <c r="AM504" s="88">
        <f t="shared" si="160"/>
        <v>80</v>
      </c>
      <c r="AN504" s="88">
        <f t="shared" si="161"/>
        <v>0</v>
      </c>
    </row>
    <row r="505" spans="1:40" ht="15" hidden="1" x14ac:dyDescent="0.25">
      <c r="A505" s="11" t="s">
        <v>476</v>
      </c>
      <c r="B505" s="13" t="s">
        <v>493</v>
      </c>
      <c r="C505" s="1" t="str">
        <f t="shared" si="145"/>
        <v>İZMİR</v>
      </c>
      <c r="D505" s="14">
        <v>649</v>
      </c>
      <c r="E505" s="14">
        <v>1654</v>
      </c>
      <c r="F505" s="14">
        <v>2126</v>
      </c>
      <c r="G505" s="14">
        <v>4429</v>
      </c>
      <c r="H505" s="15">
        <v>550</v>
      </c>
      <c r="I505" s="15">
        <v>1510</v>
      </c>
      <c r="J505" s="15">
        <v>2303</v>
      </c>
      <c r="K505" s="15">
        <v>4363</v>
      </c>
      <c r="L505" s="49">
        <v>75</v>
      </c>
      <c r="M505" s="6">
        <v>663</v>
      </c>
      <c r="N505" s="16">
        <f t="shared" si="164"/>
        <v>-66</v>
      </c>
      <c r="O505" s="17">
        <f t="shared" si="165"/>
        <v>-1.4901783698351772E-2</v>
      </c>
      <c r="P505" s="10">
        <v>2349</v>
      </c>
      <c r="Q505" s="10">
        <v>3152</v>
      </c>
      <c r="R505" s="10">
        <v>2427</v>
      </c>
      <c r="S505" s="10">
        <v>3208</v>
      </c>
      <c r="T505" s="10">
        <v>5579</v>
      </c>
      <c r="U505" s="10">
        <v>7928</v>
      </c>
      <c r="V505" s="18">
        <f t="shared" si="146"/>
        <v>0.23414218816517668</v>
      </c>
      <c r="W505" s="18">
        <f t="shared" si="147"/>
        <v>0.47906091370558374</v>
      </c>
      <c r="X505" s="18">
        <f t="shared" si="148"/>
        <v>0.70663370416151627</v>
      </c>
      <c r="Y505" s="18">
        <f t="shared" si="149"/>
        <v>0.57806058433411001</v>
      </c>
      <c r="Z505" s="18">
        <f t="shared" si="150"/>
        <v>0.47616044399596369</v>
      </c>
      <c r="AA505" s="47">
        <f t="shared" si="151"/>
        <v>2354</v>
      </c>
      <c r="AB505" s="6">
        <f t="shared" si="152"/>
        <v>712</v>
      </c>
      <c r="AC505" s="40">
        <v>3159</v>
      </c>
      <c r="AD505" s="40">
        <f t="shared" si="153"/>
        <v>1204</v>
      </c>
      <c r="AE505" s="41">
        <f t="shared" si="154"/>
        <v>0.72404308961723585</v>
      </c>
      <c r="AF505" s="4">
        <v>96</v>
      </c>
      <c r="AG505" s="4">
        <v>170</v>
      </c>
      <c r="AH505" s="87">
        <f t="shared" si="155"/>
        <v>0.77083333333333337</v>
      </c>
      <c r="AI505" s="43">
        <f t="shared" si="156"/>
        <v>0.87058823529411766</v>
      </c>
      <c r="AJ505" s="53">
        <f t="shared" si="157"/>
        <v>680.29999999999973</v>
      </c>
      <c r="AK505" s="53">
        <f t="shared" si="158"/>
        <v>34</v>
      </c>
      <c r="AL505" s="53">
        <f t="shared" si="159"/>
        <v>6</v>
      </c>
      <c r="AM505" s="88">
        <f t="shared" si="160"/>
        <v>2720</v>
      </c>
      <c r="AN505" s="88">
        <f t="shared" si="161"/>
        <v>7200</v>
      </c>
    </row>
    <row r="506" spans="1:40" ht="15" hidden="1" x14ac:dyDescent="0.25">
      <c r="A506" s="11" t="s">
        <v>476</v>
      </c>
      <c r="B506" s="13" t="s">
        <v>494</v>
      </c>
      <c r="C506" s="1" t="str">
        <f t="shared" si="145"/>
        <v>İZMİR</v>
      </c>
      <c r="D506" s="14">
        <v>44</v>
      </c>
      <c r="E506" s="14">
        <v>390</v>
      </c>
      <c r="F506" s="14">
        <v>662</v>
      </c>
      <c r="G506" s="14">
        <v>1096</v>
      </c>
      <c r="H506" s="15">
        <v>78</v>
      </c>
      <c r="I506" s="15">
        <v>358</v>
      </c>
      <c r="J506" s="15">
        <v>817</v>
      </c>
      <c r="K506" s="15">
        <v>1253</v>
      </c>
      <c r="L506" s="49">
        <v>38</v>
      </c>
      <c r="M506" s="6">
        <v>173</v>
      </c>
      <c r="N506" s="16">
        <f t="shared" si="164"/>
        <v>157</v>
      </c>
      <c r="O506" s="17">
        <f t="shared" si="165"/>
        <v>0.14324817518248176</v>
      </c>
      <c r="P506" s="10">
        <v>1172</v>
      </c>
      <c r="Q506" s="10">
        <v>1511</v>
      </c>
      <c r="R506" s="10">
        <v>1174</v>
      </c>
      <c r="S506" s="10">
        <v>1526</v>
      </c>
      <c r="T506" s="10">
        <v>2685</v>
      </c>
      <c r="U506" s="10">
        <v>3857</v>
      </c>
      <c r="V506" s="18">
        <f t="shared" si="146"/>
        <v>6.655290102389079E-2</v>
      </c>
      <c r="W506" s="18">
        <f t="shared" si="147"/>
        <v>0.23692918596955659</v>
      </c>
      <c r="X506" s="18">
        <f t="shared" si="148"/>
        <v>0.5809199318568995</v>
      </c>
      <c r="Y506" s="18">
        <f t="shared" si="149"/>
        <v>0.38733705772811916</v>
      </c>
      <c r="Z506" s="18">
        <f t="shared" si="150"/>
        <v>0.28986258750324084</v>
      </c>
      <c r="AA506" s="47">
        <f t="shared" si="151"/>
        <v>1645</v>
      </c>
      <c r="AB506" s="6">
        <f t="shared" si="152"/>
        <v>492</v>
      </c>
      <c r="AC506" s="40">
        <v>1103</v>
      </c>
      <c r="AD506" s="40">
        <f t="shared" si="153"/>
        <v>150</v>
      </c>
      <c r="AE506" s="41">
        <f t="shared" si="154"/>
        <v>0.88028731045490827</v>
      </c>
      <c r="AF506" s="4">
        <v>55</v>
      </c>
      <c r="AG506" s="4">
        <v>59</v>
      </c>
      <c r="AH506" s="87">
        <f t="shared" si="155"/>
        <v>7.2727272727272724E-2</v>
      </c>
      <c r="AI506" s="43">
        <f t="shared" si="156"/>
        <v>0.13559322033898305</v>
      </c>
      <c r="AJ506" s="53">
        <f t="shared" si="157"/>
        <v>839.49999999999977</v>
      </c>
      <c r="AK506" s="53">
        <f t="shared" si="158"/>
        <v>41</v>
      </c>
      <c r="AL506" s="53">
        <f t="shared" si="159"/>
        <v>8</v>
      </c>
      <c r="AM506" s="88">
        <f t="shared" si="160"/>
        <v>3280</v>
      </c>
      <c r="AN506" s="88">
        <f t="shared" si="161"/>
        <v>9600</v>
      </c>
    </row>
    <row r="507" spans="1:40" ht="15" hidden="1" x14ac:dyDescent="0.25">
      <c r="A507" s="11" t="s">
        <v>476</v>
      </c>
      <c r="B507" s="13" t="s">
        <v>495</v>
      </c>
      <c r="C507" s="1" t="str">
        <f t="shared" si="145"/>
        <v>İZMİR</v>
      </c>
      <c r="D507" s="14">
        <v>16</v>
      </c>
      <c r="E507" s="14">
        <v>124</v>
      </c>
      <c r="F507" s="14">
        <v>186</v>
      </c>
      <c r="G507" s="14">
        <v>326</v>
      </c>
      <c r="H507" s="15">
        <v>27</v>
      </c>
      <c r="I507" s="15">
        <v>143</v>
      </c>
      <c r="J507" s="15">
        <v>183</v>
      </c>
      <c r="K507" s="15">
        <v>353</v>
      </c>
      <c r="L507" s="49">
        <v>37</v>
      </c>
      <c r="M507" s="6">
        <v>41</v>
      </c>
      <c r="N507" s="16">
        <f t="shared" si="164"/>
        <v>27</v>
      </c>
      <c r="O507" s="17">
        <f t="shared" si="165"/>
        <v>8.2822085889570546E-2</v>
      </c>
      <c r="P507" s="10">
        <v>342</v>
      </c>
      <c r="Q507" s="10">
        <v>406</v>
      </c>
      <c r="R507" s="10">
        <v>273</v>
      </c>
      <c r="S507" s="10">
        <v>380</v>
      </c>
      <c r="T507" s="10">
        <v>679</v>
      </c>
      <c r="U507" s="10">
        <v>1021</v>
      </c>
      <c r="V507" s="18">
        <f t="shared" si="146"/>
        <v>7.8947368421052627E-2</v>
      </c>
      <c r="W507" s="18">
        <f t="shared" si="147"/>
        <v>0.35221674876847292</v>
      </c>
      <c r="X507" s="18">
        <f t="shared" si="148"/>
        <v>0.65567765567765568</v>
      </c>
      <c r="Y507" s="18">
        <f t="shared" si="149"/>
        <v>0.47422680412371132</v>
      </c>
      <c r="Z507" s="18">
        <f t="shared" si="150"/>
        <v>0.34182174338883448</v>
      </c>
      <c r="AA507" s="47">
        <f t="shared" si="151"/>
        <v>357</v>
      </c>
      <c r="AB507" s="6">
        <f t="shared" si="152"/>
        <v>94</v>
      </c>
      <c r="AC507" s="40">
        <v>353</v>
      </c>
      <c r="AD507" s="40">
        <f t="shared" si="153"/>
        <v>0</v>
      </c>
      <c r="AE507" s="41">
        <f t="shared" si="154"/>
        <v>1</v>
      </c>
      <c r="AF507" s="4">
        <v>24</v>
      </c>
      <c r="AG507" s="4">
        <v>24</v>
      </c>
      <c r="AH507" s="87">
        <f t="shared" si="155"/>
        <v>0</v>
      </c>
      <c r="AI507" s="43">
        <f t="shared" si="156"/>
        <v>0</v>
      </c>
      <c r="AJ507" s="53">
        <f t="shared" si="157"/>
        <v>153.29999999999995</v>
      </c>
      <c r="AK507" s="53">
        <f t="shared" si="158"/>
        <v>7</v>
      </c>
      <c r="AL507" s="53">
        <f t="shared" si="159"/>
        <v>1</v>
      </c>
      <c r="AM507" s="88">
        <f t="shared" si="160"/>
        <v>560</v>
      </c>
      <c r="AN507" s="88">
        <f t="shared" si="161"/>
        <v>1200</v>
      </c>
    </row>
    <row r="508" spans="1:40" ht="15" hidden="1" x14ac:dyDescent="0.25">
      <c r="A508" s="11" t="s">
        <v>476</v>
      </c>
      <c r="B508" s="13" t="s">
        <v>496</v>
      </c>
      <c r="C508" s="1" t="str">
        <f t="shared" si="145"/>
        <v>İZMİR</v>
      </c>
      <c r="D508" s="14">
        <v>16</v>
      </c>
      <c r="E508" s="14">
        <v>139</v>
      </c>
      <c r="F508" s="14">
        <v>205</v>
      </c>
      <c r="G508" s="14">
        <v>360</v>
      </c>
      <c r="H508" s="15">
        <v>24</v>
      </c>
      <c r="I508" s="15">
        <v>109</v>
      </c>
      <c r="J508" s="15">
        <v>231</v>
      </c>
      <c r="K508" s="15">
        <v>364</v>
      </c>
      <c r="L508" s="49">
        <v>32</v>
      </c>
      <c r="M508" s="6">
        <v>54</v>
      </c>
      <c r="N508" s="16">
        <f t="shared" si="164"/>
        <v>4</v>
      </c>
      <c r="O508" s="17">
        <f t="shared" si="165"/>
        <v>1.1111111111111112E-2</v>
      </c>
      <c r="P508" s="10">
        <v>454</v>
      </c>
      <c r="Q508" s="10">
        <v>577</v>
      </c>
      <c r="R508" s="10">
        <v>407</v>
      </c>
      <c r="S508" s="10">
        <v>559</v>
      </c>
      <c r="T508" s="10">
        <v>984</v>
      </c>
      <c r="U508" s="10">
        <v>1438</v>
      </c>
      <c r="V508" s="18">
        <f t="shared" si="146"/>
        <v>5.2863436123348019E-2</v>
      </c>
      <c r="W508" s="18">
        <f t="shared" si="147"/>
        <v>0.18890814558058924</v>
      </c>
      <c r="X508" s="18">
        <f t="shared" si="148"/>
        <v>0.51351351351351349</v>
      </c>
      <c r="Y508" s="18">
        <f t="shared" si="149"/>
        <v>0.32317073170731708</v>
      </c>
      <c r="Z508" s="18">
        <f t="shared" si="150"/>
        <v>0.23783031988873435</v>
      </c>
      <c r="AA508" s="47">
        <f t="shared" si="151"/>
        <v>666</v>
      </c>
      <c r="AB508" s="6">
        <f t="shared" si="152"/>
        <v>198</v>
      </c>
      <c r="AC508" s="40">
        <v>364</v>
      </c>
      <c r="AD508" s="40">
        <f t="shared" si="153"/>
        <v>0</v>
      </c>
      <c r="AE508" s="41">
        <f t="shared" si="154"/>
        <v>1</v>
      </c>
      <c r="AF508" s="4">
        <v>22</v>
      </c>
      <c r="AG508" s="4">
        <v>23</v>
      </c>
      <c r="AH508" s="87">
        <f t="shared" si="155"/>
        <v>4.5454545454545456E-2</v>
      </c>
      <c r="AI508" s="43">
        <f t="shared" si="156"/>
        <v>8.6956521739130432E-2</v>
      </c>
      <c r="AJ508" s="53">
        <f t="shared" si="157"/>
        <v>370.79999999999995</v>
      </c>
      <c r="AK508" s="53">
        <f t="shared" si="158"/>
        <v>18</v>
      </c>
      <c r="AL508" s="53">
        <f t="shared" si="159"/>
        <v>3</v>
      </c>
      <c r="AM508" s="88">
        <f t="shared" si="160"/>
        <v>1440</v>
      </c>
      <c r="AN508" s="88">
        <f t="shared" si="161"/>
        <v>3600</v>
      </c>
    </row>
    <row r="509" spans="1:40" ht="15" hidden="1" x14ac:dyDescent="0.25">
      <c r="A509" s="11" t="s">
        <v>476</v>
      </c>
      <c r="B509" s="13" t="s">
        <v>497</v>
      </c>
      <c r="C509" s="1" t="str">
        <f t="shared" si="145"/>
        <v>İZMİR</v>
      </c>
      <c r="D509" s="14">
        <v>573</v>
      </c>
      <c r="E509" s="14">
        <v>1716</v>
      </c>
      <c r="F509" s="14">
        <v>2326</v>
      </c>
      <c r="G509" s="14">
        <v>4615</v>
      </c>
      <c r="H509" s="15">
        <v>477</v>
      </c>
      <c r="I509" s="15">
        <v>1457</v>
      </c>
      <c r="J509" s="15">
        <v>2386</v>
      </c>
      <c r="K509" s="15">
        <v>4320</v>
      </c>
      <c r="L509" s="49">
        <v>269</v>
      </c>
      <c r="M509" s="6">
        <v>613</v>
      </c>
      <c r="N509" s="16">
        <f t="shared" si="164"/>
        <v>-295</v>
      </c>
      <c r="O509" s="17">
        <f t="shared" si="165"/>
        <v>-6.3921993499458291E-2</v>
      </c>
      <c r="P509" s="10">
        <v>3267</v>
      </c>
      <c r="Q509" s="10">
        <v>4353</v>
      </c>
      <c r="R509" s="10">
        <v>3292</v>
      </c>
      <c r="S509" s="10">
        <v>4389</v>
      </c>
      <c r="T509" s="10">
        <v>7645</v>
      </c>
      <c r="U509" s="10">
        <v>10912</v>
      </c>
      <c r="V509" s="18">
        <f t="shared" si="146"/>
        <v>0.14600550964187328</v>
      </c>
      <c r="W509" s="18">
        <f t="shared" si="147"/>
        <v>0.33471169308522858</v>
      </c>
      <c r="X509" s="18">
        <f t="shared" si="148"/>
        <v>0.62029161603888217</v>
      </c>
      <c r="Y509" s="18">
        <f t="shared" si="149"/>
        <v>0.45768476128188357</v>
      </c>
      <c r="Z509" s="18">
        <f t="shared" si="150"/>
        <v>0.36436950146627567</v>
      </c>
      <c r="AA509" s="47">
        <f t="shared" si="151"/>
        <v>4146</v>
      </c>
      <c r="AB509" s="6">
        <f t="shared" si="152"/>
        <v>1250</v>
      </c>
      <c r="AC509" s="40">
        <v>3126</v>
      </c>
      <c r="AD509" s="40">
        <f t="shared" si="153"/>
        <v>1194</v>
      </c>
      <c r="AE509" s="41">
        <f t="shared" si="154"/>
        <v>0.72361111111111109</v>
      </c>
      <c r="AF509" s="4">
        <v>139</v>
      </c>
      <c r="AG509" s="4">
        <v>183</v>
      </c>
      <c r="AH509" s="87">
        <f t="shared" si="155"/>
        <v>0.31654676258992803</v>
      </c>
      <c r="AI509" s="43">
        <f t="shared" si="156"/>
        <v>0.48087431693989069</v>
      </c>
      <c r="AJ509" s="53">
        <f t="shared" si="157"/>
        <v>1852.5</v>
      </c>
      <c r="AK509" s="53">
        <f t="shared" si="158"/>
        <v>92</v>
      </c>
      <c r="AL509" s="53">
        <f t="shared" si="159"/>
        <v>18</v>
      </c>
      <c r="AM509" s="88">
        <f t="shared" si="160"/>
        <v>7360</v>
      </c>
      <c r="AN509" s="88">
        <f t="shared" si="161"/>
        <v>21600</v>
      </c>
    </row>
    <row r="510" spans="1:40" ht="15" hidden="1" x14ac:dyDescent="0.25">
      <c r="A510" s="11" t="s">
        <v>476</v>
      </c>
      <c r="B510" s="13" t="s">
        <v>498</v>
      </c>
      <c r="C510" s="1" t="str">
        <f t="shared" si="145"/>
        <v>İZMİR</v>
      </c>
      <c r="D510" s="14">
        <v>93</v>
      </c>
      <c r="E510" s="14">
        <v>422</v>
      </c>
      <c r="F510" s="14">
        <v>556</v>
      </c>
      <c r="G510" s="14">
        <v>1071</v>
      </c>
      <c r="H510" s="15">
        <v>90</v>
      </c>
      <c r="I510" s="15">
        <v>331</v>
      </c>
      <c r="J510" s="15">
        <v>642</v>
      </c>
      <c r="K510" s="15">
        <v>1063</v>
      </c>
      <c r="L510" s="49">
        <v>32</v>
      </c>
      <c r="M510" s="6">
        <v>149</v>
      </c>
      <c r="N510" s="16">
        <f t="shared" si="164"/>
        <v>-8</v>
      </c>
      <c r="O510" s="17">
        <f t="shared" si="165"/>
        <v>-7.4696545284780582E-3</v>
      </c>
      <c r="P510" s="10">
        <v>808</v>
      </c>
      <c r="Q510" s="10">
        <v>1013</v>
      </c>
      <c r="R510" s="10">
        <v>802</v>
      </c>
      <c r="S510" s="10">
        <v>1061</v>
      </c>
      <c r="T510" s="10">
        <v>1815</v>
      </c>
      <c r="U510" s="10">
        <v>2623</v>
      </c>
      <c r="V510" s="18">
        <f t="shared" si="146"/>
        <v>0.11138613861386139</v>
      </c>
      <c r="W510" s="18">
        <f t="shared" si="147"/>
        <v>0.32675222112537017</v>
      </c>
      <c r="X510" s="18">
        <f t="shared" si="148"/>
        <v>0.65461346633416462</v>
      </c>
      <c r="Y510" s="18">
        <f t="shared" si="149"/>
        <v>0.4716253443526171</v>
      </c>
      <c r="Z510" s="18">
        <f t="shared" si="150"/>
        <v>0.36065573770491804</v>
      </c>
      <c r="AA510" s="47">
        <f t="shared" si="151"/>
        <v>959</v>
      </c>
      <c r="AB510" s="6">
        <f t="shared" si="152"/>
        <v>277</v>
      </c>
      <c r="AC510" s="40">
        <v>978</v>
      </c>
      <c r="AD510" s="40">
        <f t="shared" si="153"/>
        <v>85</v>
      </c>
      <c r="AE510" s="41">
        <f t="shared" si="154"/>
        <v>0.92003762935089373</v>
      </c>
      <c r="AF510" s="4">
        <v>29</v>
      </c>
      <c r="AG510" s="4">
        <v>56</v>
      </c>
      <c r="AH510" s="87">
        <f t="shared" si="155"/>
        <v>0.93103448275862066</v>
      </c>
      <c r="AI510" s="43">
        <f t="shared" si="156"/>
        <v>0.9642857142857143</v>
      </c>
      <c r="AJ510" s="53">
        <f t="shared" si="157"/>
        <v>414.5</v>
      </c>
      <c r="AK510" s="53">
        <f t="shared" si="158"/>
        <v>20</v>
      </c>
      <c r="AL510" s="53">
        <f t="shared" si="159"/>
        <v>4</v>
      </c>
      <c r="AM510" s="88">
        <f t="shared" si="160"/>
        <v>1600</v>
      </c>
      <c r="AN510" s="88">
        <f t="shared" si="161"/>
        <v>4800</v>
      </c>
    </row>
    <row r="511" spans="1:40" ht="15" hidden="1" x14ac:dyDescent="0.25">
      <c r="A511" s="11" t="s">
        <v>476</v>
      </c>
      <c r="B511" s="13" t="s">
        <v>499</v>
      </c>
      <c r="C511" s="1" t="str">
        <f t="shared" si="145"/>
        <v>İZMİR</v>
      </c>
      <c r="D511" s="14">
        <v>91</v>
      </c>
      <c r="E511" s="14">
        <v>613</v>
      </c>
      <c r="F511" s="14">
        <v>1001</v>
      </c>
      <c r="G511" s="14">
        <v>1705</v>
      </c>
      <c r="H511" s="15">
        <v>135</v>
      </c>
      <c r="I511" s="15">
        <v>607</v>
      </c>
      <c r="J511" s="15">
        <v>1259</v>
      </c>
      <c r="K511" s="15">
        <v>2001</v>
      </c>
      <c r="L511" s="49">
        <v>99</v>
      </c>
      <c r="M511" s="6">
        <v>302</v>
      </c>
      <c r="N511" s="16">
        <f t="shared" si="164"/>
        <v>296</v>
      </c>
      <c r="O511" s="17">
        <f t="shared" si="165"/>
        <v>0.17360703812316716</v>
      </c>
      <c r="P511" s="10">
        <v>1886</v>
      </c>
      <c r="Q511" s="10">
        <v>2454</v>
      </c>
      <c r="R511" s="10">
        <v>1847</v>
      </c>
      <c r="S511" s="10">
        <v>2411</v>
      </c>
      <c r="T511" s="10">
        <v>4301</v>
      </c>
      <c r="U511" s="10">
        <v>6187</v>
      </c>
      <c r="V511" s="18">
        <f t="shared" si="146"/>
        <v>7.1580063626723228E-2</v>
      </c>
      <c r="W511" s="18">
        <f t="shared" si="147"/>
        <v>0.24735126324368378</v>
      </c>
      <c r="X511" s="18">
        <f t="shared" si="148"/>
        <v>0.5717379534380076</v>
      </c>
      <c r="Y511" s="18">
        <f t="shared" si="149"/>
        <v>0.38665426644966289</v>
      </c>
      <c r="Z511" s="18">
        <f t="shared" si="150"/>
        <v>0.29060934216906414</v>
      </c>
      <c r="AA511" s="47">
        <f t="shared" si="151"/>
        <v>2638</v>
      </c>
      <c r="AB511" s="6">
        <f t="shared" si="152"/>
        <v>791</v>
      </c>
      <c r="AC511" s="40">
        <v>1628</v>
      </c>
      <c r="AD511" s="40">
        <f t="shared" si="153"/>
        <v>373</v>
      </c>
      <c r="AE511" s="41">
        <f t="shared" si="154"/>
        <v>0.81359320339830088</v>
      </c>
      <c r="AF511" s="4">
        <v>55</v>
      </c>
      <c r="AG511" s="4">
        <v>83</v>
      </c>
      <c r="AH511" s="87">
        <f t="shared" si="155"/>
        <v>0.50909090909090904</v>
      </c>
      <c r="AI511" s="43">
        <f t="shared" si="156"/>
        <v>0.67469879518072284</v>
      </c>
      <c r="AJ511" s="53">
        <f t="shared" si="157"/>
        <v>1347.6999999999998</v>
      </c>
      <c r="AK511" s="53">
        <f t="shared" si="158"/>
        <v>67</v>
      </c>
      <c r="AL511" s="53">
        <f t="shared" si="159"/>
        <v>13</v>
      </c>
      <c r="AM511" s="88">
        <f t="shared" si="160"/>
        <v>5360</v>
      </c>
      <c r="AN511" s="88">
        <f t="shared" si="161"/>
        <v>15600</v>
      </c>
    </row>
    <row r="512" spans="1:40" ht="15" hidden="1" x14ac:dyDescent="0.25">
      <c r="A512" s="11" t="s">
        <v>476</v>
      </c>
      <c r="B512" s="13" t="s">
        <v>500</v>
      </c>
      <c r="C512" s="1" t="str">
        <f t="shared" si="145"/>
        <v>İZMİR</v>
      </c>
      <c r="D512" s="14">
        <v>213</v>
      </c>
      <c r="E512" s="14">
        <v>366</v>
      </c>
      <c r="F512" s="14">
        <v>543</v>
      </c>
      <c r="G512" s="14">
        <v>1122</v>
      </c>
      <c r="H512" s="15">
        <v>138</v>
      </c>
      <c r="I512" s="15">
        <v>352</v>
      </c>
      <c r="J512" s="15">
        <v>514</v>
      </c>
      <c r="K512" s="15">
        <v>1004</v>
      </c>
      <c r="L512" s="49">
        <v>11</v>
      </c>
      <c r="M512" s="6">
        <v>135</v>
      </c>
      <c r="N512" s="16">
        <f t="shared" si="164"/>
        <v>-118</v>
      </c>
      <c r="O512" s="17">
        <f t="shared" si="165"/>
        <v>-0.10516934046345811</v>
      </c>
      <c r="P512" s="10">
        <v>464</v>
      </c>
      <c r="Q512" s="10">
        <v>671</v>
      </c>
      <c r="R512" s="10">
        <v>498</v>
      </c>
      <c r="S512" s="10">
        <v>664</v>
      </c>
      <c r="T512" s="10">
        <v>1169</v>
      </c>
      <c r="U512" s="10">
        <v>1633</v>
      </c>
      <c r="V512" s="18">
        <f t="shared" si="146"/>
        <v>0.29741379310344829</v>
      </c>
      <c r="W512" s="18">
        <f t="shared" si="147"/>
        <v>0.52459016393442626</v>
      </c>
      <c r="X512" s="18">
        <f t="shared" si="148"/>
        <v>0.7831325301204819</v>
      </c>
      <c r="Y512" s="18">
        <f t="shared" si="149"/>
        <v>0.6347305389221557</v>
      </c>
      <c r="Z512" s="18">
        <f t="shared" si="150"/>
        <v>0.5388854868340478</v>
      </c>
      <c r="AA512" s="47">
        <f t="shared" si="151"/>
        <v>427</v>
      </c>
      <c r="AB512" s="6">
        <f t="shared" si="152"/>
        <v>108</v>
      </c>
      <c r="AC512" s="40">
        <v>531</v>
      </c>
      <c r="AD512" s="40">
        <f t="shared" si="153"/>
        <v>473</v>
      </c>
      <c r="AE512" s="41">
        <f t="shared" si="154"/>
        <v>0.5288844621513944</v>
      </c>
      <c r="AF512" s="4">
        <v>21</v>
      </c>
      <c r="AG512" s="4">
        <v>29</v>
      </c>
      <c r="AH512" s="87">
        <f t="shared" si="155"/>
        <v>0.38095238095238093</v>
      </c>
      <c r="AI512" s="43">
        <f t="shared" si="156"/>
        <v>0.55172413793103448</v>
      </c>
      <c r="AJ512" s="53">
        <f t="shared" si="157"/>
        <v>76.299999999999955</v>
      </c>
      <c r="AK512" s="53">
        <f t="shared" si="158"/>
        <v>3</v>
      </c>
      <c r="AL512" s="53">
        <f t="shared" si="159"/>
        <v>0</v>
      </c>
      <c r="AM512" s="88">
        <f t="shared" si="160"/>
        <v>240</v>
      </c>
      <c r="AN512" s="88">
        <f t="shared" si="161"/>
        <v>0</v>
      </c>
    </row>
    <row r="513" spans="1:40" ht="15" hidden="1" x14ac:dyDescent="0.25">
      <c r="A513" s="11" t="s">
        <v>476</v>
      </c>
      <c r="B513" s="13" t="s">
        <v>501</v>
      </c>
      <c r="C513" s="1" t="str">
        <f t="shared" si="145"/>
        <v>İZMİR</v>
      </c>
      <c r="D513" s="14">
        <v>116</v>
      </c>
      <c r="E513" s="14">
        <v>544</v>
      </c>
      <c r="F513" s="14">
        <v>987</v>
      </c>
      <c r="G513" s="14">
        <v>1647</v>
      </c>
      <c r="H513" s="15">
        <v>162</v>
      </c>
      <c r="I513" s="15">
        <v>519</v>
      </c>
      <c r="J513" s="15">
        <v>1149</v>
      </c>
      <c r="K513" s="15">
        <v>1830</v>
      </c>
      <c r="L513" s="49">
        <v>32</v>
      </c>
      <c r="M513" s="6">
        <v>317</v>
      </c>
      <c r="N513" s="16">
        <f t="shared" si="164"/>
        <v>183</v>
      </c>
      <c r="O513" s="17">
        <f t="shared" si="165"/>
        <v>0.1111111111111111</v>
      </c>
      <c r="P513" s="10">
        <v>1176</v>
      </c>
      <c r="Q513" s="10">
        <v>1416</v>
      </c>
      <c r="R513" s="10">
        <v>1072</v>
      </c>
      <c r="S513" s="10">
        <v>1421</v>
      </c>
      <c r="T513" s="10">
        <v>2488</v>
      </c>
      <c r="U513" s="10">
        <v>3664</v>
      </c>
      <c r="V513" s="18">
        <f t="shared" si="146"/>
        <v>0.13775510204081631</v>
      </c>
      <c r="W513" s="18">
        <f t="shared" si="147"/>
        <v>0.36652542372881358</v>
      </c>
      <c r="X513" s="18">
        <f t="shared" si="148"/>
        <v>0.80597014925373134</v>
      </c>
      <c r="Y513" s="18">
        <f t="shared" si="149"/>
        <v>0.55586816720257237</v>
      </c>
      <c r="Z513" s="18">
        <f t="shared" si="150"/>
        <v>0.42167030567685587</v>
      </c>
      <c r="AA513" s="47">
        <f t="shared" si="151"/>
        <v>1105</v>
      </c>
      <c r="AB513" s="6">
        <f t="shared" si="152"/>
        <v>208</v>
      </c>
      <c r="AC513" s="40">
        <v>1634</v>
      </c>
      <c r="AD513" s="40">
        <f t="shared" si="153"/>
        <v>196</v>
      </c>
      <c r="AE513" s="41">
        <f t="shared" si="154"/>
        <v>0.89289617486338801</v>
      </c>
      <c r="AF513" s="4">
        <v>69</v>
      </c>
      <c r="AG513" s="4">
        <v>95</v>
      </c>
      <c r="AH513" s="87">
        <f t="shared" si="155"/>
        <v>0.37681159420289856</v>
      </c>
      <c r="AI513" s="43">
        <f t="shared" si="156"/>
        <v>0.54736842105263162</v>
      </c>
      <c r="AJ513" s="53">
        <f t="shared" si="157"/>
        <v>358.59999999999991</v>
      </c>
      <c r="AK513" s="53">
        <f t="shared" si="158"/>
        <v>17</v>
      </c>
      <c r="AL513" s="53">
        <f t="shared" si="159"/>
        <v>3</v>
      </c>
      <c r="AM513" s="88">
        <f t="shared" si="160"/>
        <v>1360</v>
      </c>
      <c r="AN513" s="88">
        <f t="shared" si="161"/>
        <v>3600</v>
      </c>
    </row>
    <row r="514" spans="1:40" ht="15" hidden="1" x14ac:dyDescent="0.25">
      <c r="A514" s="11" t="s">
        <v>476</v>
      </c>
      <c r="B514" s="13" t="s">
        <v>502</v>
      </c>
      <c r="C514" s="1" t="str">
        <f t="shared" si="145"/>
        <v>İZMİR</v>
      </c>
      <c r="D514" s="14">
        <v>51</v>
      </c>
      <c r="E514" s="14">
        <v>150</v>
      </c>
      <c r="F514" s="14">
        <v>219</v>
      </c>
      <c r="G514" s="14">
        <v>420</v>
      </c>
      <c r="H514" s="15">
        <v>60</v>
      </c>
      <c r="I514" s="15">
        <v>169</v>
      </c>
      <c r="J514" s="15">
        <v>246</v>
      </c>
      <c r="K514" s="15">
        <v>475</v>
      </c>
      <c r="L514" s="49">
        <v>22</v>
      </c>
      <c r="M514" s="6">
        <v>41</v>
      </c>
      <c r="N514" s="16">
        <f t="shared" si="164"/>
        <v>55</v>
      </c>
      <c r="O514" s="17">
        <f t="shared" si="165"/>
        <v>0.13095238095238096</v>
      </c>
      <c r="P514" s="10">
        <v>296</v>
      </c>
      <c r="Q514" s="10">
        <v>387</v>
      </c>
      <c r="R514" s="10">
        <v>307</v>
      </c>
      <c r="S514" s="10">
        <v>423</v>
      </c>
      <c r="T514" s="10">
        <v>694</v>
      </c>
      <c r="U514" s="10">
        <v>990</v>
      </c>
      <c r="V514" s="18">
        <f t="shared" si="146"/>
        <v>0.20270270270270271</v>
      </c>
      <c r="W514" s="18">
        <f t="shared" si="147"/>
        <v>0.43669250645994834</v>
      </c>
      <c r="X514" s="18">
        <f t="shared" si="148"/>
        <v>0.73941368078175895</v>
      </c>
      <c r="Y514" s="18">
        <f t="shared" si="149"/>
        <v>0.57060518731988474</v>
      </c>
      <c r="Z514" s="18">
        <f t="shared" si="150"/>
        <v>0.46060606060606063</v>
      </c>
      <c r="AA514" s="47">
        <f t="shared" si="151"/>
        <v>298</v>
      </c>
      <c r="AB514" s="6">
        <f t="shared" si="152"/>
        <v>80</v>
      </c>
      <c r="AC514" s="40">
        <v>447</v>
      </c>
      <c r="AD514" s="40">
        <f t="shared" si="153"/>
        <v>28</v>
      </c>
      <c r="AE514" s="41">
        <f t="shared" si="154"/>
        <v>0.94105263157894736</v>
      </c>
      <c r="AF514" s="4">
        <v>18</v>
      </c>
      <c r="AG514" s="4">
        <v>24</v>
      </c>
      <c r="AH514" s="87">
        <f t="shared" si="155"/>
        <v>0.33333333333333331</v>
      </c>
      <c r="AI514" s="43">
        <f t="shared" si="156"/>
        <v>0.5</v>
      </c>
      <c r="AJ514" s="53">
        <f t="shared" si="157"/>
        <v>89.799999999999955</v>
      </c>
      <c r="AK514" s="53">
        <f t="shared" si="158"/>
        <v>4</v>
      </c>
      <c r="AL514" s="53">
        <f t="shared" si="159"/>
        <v>0</v>
      </c>
      <c r="AM514" s="88">
        <f t="shared" si="160"/>
        <v>320</v>
      </c>
      <c r="AN514" s="88">
        <f t="shared" si="161"/>
        <v>0</v>
      </c>
    </row>
    <row r="515" spans="1:40" ht="15" hidden="1" x14ac:dyDescent="0.25">
      <c r="A515" s="11" t="s">
        <v>476</v>
      </c>
      <c r="B515" s="13" t="s">
        <v>503</v>
      </c>
      <c r="C515" s="1" t="str">
        <f t="shared" si="145"/>
        <v>İZMİR</v>
      </c>
      <c r="D515" s="14">
        <v>30</v>
      </c>
      <c r="E515" s="14">
        <v>190</v>
      </c>
      <c r="F515" s="14">
        <v>237</v>
      </c>
      <c r="G515" s="14">
        <v>457</v>
      </c>
      <c r="H515" s="15">
        <v>37</v>
      </c>
      <c r="I515" s="15">
        <v>203</v>
      </c>
      <c r="J515" s="15">
        <v>326</v>
      </c>
      <c r="K515" s="15">
        <v>566</v>
      </c>
      <c r="L515" s="49">
        <v>25</v>
      </c>
      <c r="M515" s="6">
        <v>53</v>
      </c>
      <c r="N515" s="16">
        <f t="shared" si="164"/>
        <v>109</v>
      </c>
      <c r="O515" s="17">
        <f t="shared" si="165"/>
        <v>0.23851203501094093</v>
      </c>
      <c r="P515" s="10">
        <v>328</v>
      </c>
      <c r="Q515" s="10">
        <v>447</v>
      </c>
      <c r="R515" s="10">
        <v>339</v>
      </c>
      <c r="S515" s="10">
        <v>462</v>
      </c>
      <c r="T515" s="10">
        <v>786</v>
      </c>
      <c r="U515" s="10">
        <v>1114</v>
      </c>
      <c r="V515" s="18">
        <f t="shared" si="146"/>
        <v>0.11280487804878049</v>
      </c>
      <c r="W515" s="18">
        <f t="shared" si="147"/>
        <v>0.45413870246085009</v>
      </c>
      <c r="X515" s="18">
        <f t="shared" si="148"/>
        <v>0.87905604719764008</v>
      </c>
      <c r="Y515" s="18">
        <f t="shared" si="149"/>
        <v>0.63740458015267176</v>
      </c>
      <c r="Z515" s="18">
        <f t="shared" si="150"/>
        <v>0.48294434470377018</v>
      </c>
      <c r="AA515" s="47">
        <f t="shared" si="151"/>
        <v>285</v>
      </c>
      <c r="AB515" s="6">
        <f t="shared" si="152"/>
        <v>41</v>
      </c>
      <c r="AC515" s="40">
        <v>483</v>
      </c>
      <c r="AD515" s="40">
        <f t="shared" si="153"/>
        <v>83</v>
      </c>
      <c r="AE515" s="41">
        <f t="shared" si="154"/>
        <v>0.85335689045936391</v>
      </c>
      <c r="AF515" s="4">
        <v>20</v>
      </c>
      <c r="AG515" s="4">
        <v>25</v>
      </c>
      <c r="AH515" s="87">
        <f t="shared" si="155"/>
        <v>0.25</v>
      </c>
      <c r="AI515" s="43">
        <f t="shared" si="156"/>
        <v>0.4</v>
      </c>
      <c r="AJ515" s="53">
        <f t="shared" si="157"/>
        <v>49.199999999999932</v>
      </c>
      <c r="AK515" s="53">
        <f t="shared" si="158"/>
        <v>2</v>
      </c>
      <c r="AL515" s="53">
        <f t="shared" si="159"/>
        <v>0</v>
      </c>
      <c r="AM515" s="88">
        <f t="shared" si="160"/>
        <v>160</v>
      </c>
      <c r="AN515" s="88">
        <f t="shared" si="161"/>
        <v>0</v>
      </c>
    </row>
    <row r="516" spans="1:40" ht="15" hidden="1" x14ac:dyDescent="0.25">
      <c r="A516" s="11" t="s">
        <v>476</v>
      </c>
      <c r="B516" s="13" t="s">
        <v>504</v>
      </c>
      <c r="C516" s="1" t="str">
        <f t="shared" si="145"/>
        <v>İZMİR</v>
      </c>
      <c r="D516" s="14">
        <v>82</v>
      </c>
      <c r="E516" s="14">
        <v>329</v>
      </c>
      <c r="F516" s="14">
        <v>618</v>
      </c>
      <c r="G516" s="14">
        <v>1029</v>
      </c>
      <c r="H516" s="15">
        <v>105</v>
      </c>
      <c r="I516" s="15">
        <v>310</v>
      </c>
      <c r="J516" s="15">
        <v>660</v>
      </c>
      <c r="K516" s="15">
        <v>1075</v>
      </c>
      <c r="L516" s="49">
        <v>39</v>
      </c>
      <c r="M516" s="6">
        <v>177</v>
      </c>
      <c r="N516" s="16">
        <f t="shared" si="164"/>
        <v>46</v>
      </c>
      <c r="O516" s="17">
        <f t="shared" si="165"/>
        <v>4.470359572400389E-2</v>
      </c>
      <c r="P516" s="10">
        <v>738</v>
      </c>
      <c r="Q516" s="10">
        <v>896</v>
      </c>
      <c r="R516" s="10">
        <v>703</v>
      </c>
      <c r="S516" s="10">
        <v>919</v>
      </c>
      <c r="T516" s="10">
        <v>1599</v>
      </c>
      <c r="U516" s="10">
        <v>2337</v>
      </c>
      <c r="V516" s="18">
        <f t="shared" si="146"/>
        <v>0.14227642276422764</v>
      </c>
      <c r="W516" s="18">
        <f t="shared" si="147"/>
        <v>0.34598214285714285</v>
      </c>
      <c r="X516" s="18">
        <f t="shared" si="148"/>
        <v>0.74253200568990041</v>
      </c>
      <c r="Y516" s="18">
        <f t="shared" si="149"/>
        <v>0.52032520325203258</v>
      </c>
      <c r="Z516" s="18">
        <f t="shared" si="150"/>
        <v>0.40094137783483097</v>
      </c>
      <c r="AA516" s="47">
        <f t="shared" si="151"/>
        <v>767</v>
      </c>
      <c r="AB516" s="6">
        <f t="shared" si="152"/>
        <v>181</v>
      </c>
      <c r="AC516" s="40">
        <v>936</v>
      </c>
      <c r="AD516" s="40">
        <f t="shared" si="153"/>
        <v>139</v>
      </c>
      <c r="AE516" s="41">
        <f t="shared" si="154"/>
        <v>0.87069767441860468</v>
      </c>
      <c r="AF516" s="4">
        <v>47</v>
      </c>
      <c r="AG516" s="4">
        <v>59</v>
      </c>
      <c r="AH516" s="87">
        <f t="shared" si="155"/>
        <v>0.25531914893617019</v>
      </c>
      <c r="AI516" s="43">
        <f t="shared" si="156"/>
        <v>0.40677966101694918</v>
      </c>
      <c r="AJ516" s="53">
        <f t="shared" si="157"/>
        <v>287.29999999999995</v>
      </c>
      <c r="AK516" s="53">
        <f t="shared" si="158"/>
        <v>14</v>
      </c>
      <c r="AL516" s="53">
        <f t="shared" si="159"/>
        <v>2</v>
      </c>
      <c r="AM516" s="88">
        <f t="shared" si="160"/>
        <v>1120</v>
      </c>
      <c r="AN516" s="88">
        <f t="shared" si="161"/>
        <v>2400</v>
      </c>
    </row>
    <row r="517" spans="1:40" ht="15" hidden="1" x14ac:dyDescent="0.25">
      <c r="A517" s="11" t="s">
        <v>476</v>
      </c>
      <c r="B517" s="13" t="s">
        <v>505</v>
      </c>
      <c r="C517" s="1" t="str">
        <f t="shared" si="145"/>
        <v>İZMİR</v>
      </c>
      <c r="D517" s="14">
        <v>119</v>
      </c>
      <c r="E517" s="14">
        <v>616</v>
      </c>
      <c r="F517" s="14">
        <v>927</v>
      </c>
      <c r="G517" s="14">
        <v>1662</v>
      </c>
      <c r="H517" s="15">
        <v>171</v>
      </c>
      <c r="I517" s="15">
        <v>604</v>
      </c>
      <c r="J517" s="15">
        <v>1164</v>
      </c>
      <c r="K517" s="15">
        <v>1939</v>
      </c>
      <c r="L517" s="49">
        <v>85</v>
      </c>
      <c r="M517" s="6">
        <v>254</v>
      </c>
      <c r="N517" s="16">
        <f t="shared" si="164"/>
        <v>277</v>
      </c>
      <c r="O517" s="17">
        <f t="shared" si="165"/>
        <v>0.16666666666666666</v>
      </c>
      <c r="P517" s="10">
        <v>1832</v>
      </c>
      <c r="Q517" s="10">
        <v>2307</v>
      </c>
      <c r="R517" s="10">
        <v>1791</v>
      </c>
      <c r="S517" s="10">
        <v>2362</v>
      </c>
      <c r="T517" s="10">
        <v>4098</v>
      </c>
      <c r="U517" s="10">
        <v>5930</v>
      </c>
      <c r="V517" s="18">
        <f t="shared" si="146"/>
        <v>9.3340611353711786E-2</v>
      </c>
      <c r="W517" s="18">
        <f t="shared" si="147"/>
        <v>0.26181187689640223</v>
      </c>
      <c r="X517" s="18">
        <f t="shared" si="148"/>
        <v>0.55555555555555558</v>
      </c>
      <c r="Y517" s="18">
        <f t="shared" si="149"/>
        <v>0.39019033674963399</v>
      </c>
      <c r="Z517" s="18">
        <f t="shared" si="150"/>
        <v>0.29848229342327148</v>
      </c>
      <c r="AA517" s="47">
        <f t="shared" si="151"/>
        <v>2499</v>
      </c>
      <c r="AB517" s="6">
        <f t="shared" si="152"/>
        <v>796</v>
      </c>
      <c r="AC517" s="40">
        <v>1708</v>
      </c>
      <c r="AD517" s="40">
        <f t="shared" si="153"/>
        <v>231</v>
      </c>
      <c r="AE517" s="41">
        <f t="shared" si="154"/>
        <v>0.88086642599277976</v>
      </c>
      <c r="AF517" s="4">
        <v>70</v>
      </c>
      <c r="AG517" s="4">
        <v>86</v>
      </c>
      <c r="AH517" s="87">
        <f t="shared" si="155"/>
        <v>0.22857142857142856</v>
      </c>
      <c r="AI517" s="43">
        <f t="shared" si="156"/>
        <v>0.37209302325581395</v>
      </c>
      <c r="AJ517" s="53">
        <f t="shared" si="157"/>
        <v>1269.5999999999999</v>
      </c>
      <c r="AK517" s="53">
        <f t="shared" si="158"/>
        <v>63</v>
      </c>
      <c r="AL517" s="53">
        <f t="shared" si="159"/>
        <v>12</v>
      </c>
      <c r="AM517" s="88">
        <f t="shared" si="160"/>
        <v>5040</v>
      </c>
      <c r="AN517" s="88">
        <f t="shared" si="161"/>
        <v>14400</v>
      </c>
    </row>
    <row r="518" spans="1:40" ht="15" hidden="1" x14ac:dyDescent="0.25">
      <c r="A518" s="11" t="s">
        <v>476</v>
      </c>
      <c r="B518" s="13" t="s">
        <v>506</v>
      </c>
      <c r="C518" s="1" t="str">
        <f t="shared" ref="C518:C581" si="166">A518</f>
        <v>İZMİR</v>
      </c>
      <c r="D518" s="14">
        <v>55</v>
      </c>
      <c r="E518" s="14">
        <v>244</v>
      </c>
      <c r="F518" s="14">
        <v>328</v>
      </c>
      <c r="G518" s="14">
        <v>627</v>
      </c>
      <c r="H518" s="15">
        <v>110</v>
      </c>
      <c r="I518" s="15">
        <v>279</v>
      </c>
      <c r="J518" s="15">
        <v>400</v>
      </c>
      <c r="K518" s="15">
        <v>789</v>
      </c>
      <c r="L518" s="49">
        <v>21</v>
      </c>
      <c r="M518" s="6">
        <v>87</v>
      </c>
      <c r="N518" s="16">
        <f t="shared" si="164"/>
        <v>162</v>
      </c>
      <c r="O518" s="17">
        <f t="shared" si="165"/>
        <v>0.25837320574162681</v>
      </c>
      <c r="P518" s="10">
        <v>444</v>
      </c>
      <c r="Q518" s="10">
        <v>548</v>
      </c>
      <c r="R518" s="10">
        <v>403</v>
      </c>
      <c r="S518" s="10">
        <v>533</v>
      </c>
      <c r="T518" s="10">
        <v>951</v>
      </c>
      <c r="U518" s="10">
        <v>1395</v>
      </c>
      <c r="V518" s="18">
        <f t="shared" ref="V518:V581" si="167">H518/P518</f>
        <v>0.24774774774774774</v>
      </c>
      <c r="W518" s="18">
        <f t="shared" ref="W518:W581" si="168">I518/Q518</f>
        <v>0.50912408759124084</v>
      </c>
      <c r="X518" s="18">
        <f t="shared" ref="X518:X581" si="169">((J518+L518)-M518)/R518</f>
        <v>0.8287841191066998</v>
      </c>
      <c r="Y518" s="18">
        <f t="shared" ref="Y518:Y581" si="170">((I518+J518+L518)-M518)/T518</f>
        <v>0.64458464773922186</v>
      </c>
      <c r="Z518" s="18">
        <f t="shared" ref="Z518:Z581" si="171">((K518+L518)-M518)/U518</f>
        <v>0.51827956989247315</v>
      </c>
      <c r="AA518" s="47">
        <f t="shared" ref="AA518:AA581" si="172">T518-((I518+J518+L518)-M518)</f>
        <v>338</v>
      </c>
      <c r="AB518" s="6">
        <f t="shared" ref="AB518:AB581" si="173">R518-((J518+L518)-M518)</f>
        <v>69</v>
      </c>
      <c r="AC518" s="40">
        <v>606</v>
      </c>
      <c r="AD518" s="40">
        <f t="shared" ref="AD518:AD581" si="174">K518-AC518</f>
        <v>183</v>
      </c>
      <c r="AE518" s="41">
        <f t="shared" ref="AE518:AE581" si="175">AC518/K518</f>
        <v>0.76806083650190116</v>
      </c>
      <c r="AF518" s="4">
        <v>27</v>
      </c>
      <c r="AG518" s="4">
        <v>37</v>
      </c>
      <c r="AH518" s="87">
        <f t="shared" ref="AH518:AH581" si="176">IF((AG518-AF518)/AF518&gt;0,(AG518-AF518)/AF518,0)</f>
        <v>0.37037037037037035</v>
      </c>
      <c r="AI518" s="43">
        <f t="shared" ref="AI518:AI581" si="177">IF(((AG518-AF518)*2)/AG518&gt;0,((AG518-AF518)*2)/AG518,0)</f>
        <v>0.54054054054054057</v>
      </c>
      <c r="AJ518" s="53">
        <f t="shared" ref="AJ518:AJ581" si="178">IF((T518*0.7)-((I518+J518+L518)-M518)&gt;0,(T518*0.7)-((I518+J518+L518)-M518),0)</f>
        <v>52.699999999999932</v>
      </c>
      <c r="AK518" s="53">
        <f t="shared" ref="AK518:AK581" si="179">IF(AJ518/20&gt;0,INT(AJ518/20),0)</f>
        <v>2</v>
      </c>
      <c r="AL518" s="53">
        <f t="shared" ref="AL518:AL581" si="180">IF(AK518/5&gt;0.49,INT(AK518/5),0)</f>
        <v>0</v>
      </c>
      <c r="AM518" s="88">
        <f t="shared" si="160"/>
        <v>160</v>
      </c>
      <c r="AN518" s="88">
        <f t="shared" si="161"/>
        <v>0</v>
      </c>
    </row>
    <row r="519" spans="1:40" ht="24" hidden="1" x14ac:dyDescent="0.25">
      <c r="A519" s="11" t="s">
        <v>507</v>
      </c>
      <c r="B519" s="13" t="s">
        <v>508</v>
      </c>
      <c r="C519" s="1" t="str">
        <f t="shared" si="166"/>
        <v>KAHRAMANMARAŞ</v>
      </c>
      <c r="D519" s="14">
        <v>28</v>
      </c>
      <c r="E519" s="14">
        <v>299</v>
      </c>
      <c r="F519" s="14">
        <v>700</v>
      </c>
      <c r="G519" s="14">
        <v>1027</v>
      </c>
      <c r="H519" s="15">
        <v>23</v>
      </c>
      <c r="I519" s="15">
        <v>267</v>
      </c>
      <c r="J519" s="15">
        <v>758</v>
      </c>
      <c r="K519" s="15">
        <v>1048</v>
      </c>
      <c r="L519" s="49">
        <v>63</v>
      </c>
      <c r="M519" s="6">
        <v>136</v>
      </c>
      <c r="N519" s="16">
        <f t="shared" si="164"/>
        <v>21</v>
      </c>
      <c r="O519" s="17">
        <f t="shared" si="165"/>
        <v>2.0447906523855891E-2</v>
      </c>
      <c r="P519" s="10">
        <v>1144</v>
      </c>
      <c r="Q519" s="10">
        <v>1545</v>
      </c>
      <c r="R519" s="10">
        <v>1321</v>
      </c>
      <c r="S519" s="10">
        <v>1688</v>
      </c>
      <c r="T519" s="10">
        <v>2866</v>
      </c>
      <c r="U519" s="10">
        <v>4010</v>
      </c>
      <c r="V519" s="18">
        <f t="shared" si="167"/>
        <v>2.0104895104895104E-2</v>
      </c>
      <c r="W519" s="18">
        <f t="shared" si="168"/>
        <v>0.17281553398058253</v>
      </c>
      <c r="X519" s="18">
        <f t="shared" si="169"/>
        <v>0.5185465556396669</v>
      </c>
      <c r="Y519" s="18">
        <f t="shared" si="170"/>
        <v>0.33217027215631545</v>
      </c>
      <c r="Z519" s="18">
        <f t="shared" si="171"/>
        <v>0.243142144638404</v>
      </c>
      <c r="AA519" s="47">
        <f t="shared" si="172"/>
        <v>1914</v>
      </c>
      <c r="AB519" s="6">
        <f t="shared" si="173"/>
        <v>636</v>
      </c>
      <c r="AC519" s="40">
        <v>1003</v>
      </c>
      <c r="AD519" s="40">
        <f t="shared" si="174"/>
        <v>45</v>
      </c>
      <c r="AE519" s="41">
        <f t="shared" si="175"/>
        <v>0.95706106870229013</v>
      </c>
      <c r="AF519" s="4">
        <v>44</v>
      </c>
      <c r="AG519" s="4">
        <v>61</v>
      </c>
      <c r="AH519" s="87">
        <f t="shared" si="176"/>
        <v>0.38636363636363635</v>
      </c>
      <c r="AI519" s="43">
        <f t="shared" si="177"/>
        <v>0.55737704918032782</v>
      </c>
      <c r="AJ519" s="53">
        <f t="shared" si="178"/>
        <v>1054.1999999999998</v>
      </c>
      <c r="AK519" s="53">
        <f t="shared" si="179"/>
        <v>52</v>
      </c>
      <c r="AL519" s="53">
        <f t="shared" si="180"/>
        <v>10</v>
      </c>
      <c r="AM519" s="88">
        <f t="shared" ref="AM519:AM582" si="181">IF(AK519&gt;0.49,(AK519*$AM$1)/1000,0)</f>
        <v>4160</v>
      </c>
      <c r="AN519" s="88">
        <f t="shared" ref="AN519:AN582" si="182">IF(AL519&gt;0.49,(AL519*$AN$1)/1000,0)</f>
        <v>12000</v>
      </c>
    </row>
    <row r="520" spans="1:40" ht="24" hidden="1" x14ac:dyDescent="0.25">
      <c r="A520" s="11" t="s">
        <v>507</v>
      </c>
      <c r="B520" s="13" t="s">
        <v>509</v>
      </c>
      <c r="C520" s="1" t="str">
        <f t="shared" si="166"/>
        <v>KAHRAMANMARAŞ</v>
      </c>
      <c r="D520" s="14">
        <v>42</v>
      </c>
      <c r="E520" s="14">
        <v>151</v>
      </c>
      <c r="F520" s="14">
        <v>318</v>
      </c>
      <c r="G520" s="14">
        <v>511</v>
      </c>
      <c r="H520" s="15">
        <v>39</v>
      </c>
      <c r="I520" s="15">
        <v>152</v>
      </c>
      <c r="J520" s="15">
        <v>360</v>
      </c>
      <c r="K520" s="15">
        <v>551</v>
      </c>
      <c r="L520" s="49">
        <v>8</v>
      </c>
      <c r="M520" s="6">
        <v>117</v>
      </c>
      <c r="N520" s="16">
        <f t="shared" si="164"/>
        <v>40</v>
      </c>
      <c r="O520" s="17">
        <f t="shared" si="165"/>
        <v>7.8277886497064575E-2</v>
      </c>
      <c r="P520" s="10">
        <v>361</v>
      </c>
      <c r="Q520" s="10">
        <v>475</v>
      </c>
      <c r="R520" s="10">
        <v>371</v>
      </c>
      <c r="S520" s="10">
        <v>519</v>
      </c>
      <c r="T520" s="10">
        <v>846</v>
      </c>
      <c r="U520" s="10">
        <v>1207</v>
      </c>
      <c r="V520" s="18">
        <f t="shared" si="167"/>
        <v>0.10803324099722991</v>
      </c>
      <c r="W520" s="18">
        <f t="shared" si="168"/>
        <v>0.32</v>
      </c>
      <c r="X520" s="18">
        <f t="shared" si="169"/>
        <v>0.67654986522911054</v>
      </c>
      <c r="Y520" s="18">
        <f t="shared" si="170"/>
        <v>0.47635933806146574</v>
      </c>
      <c r="Z520" s="18">
        <f t="shared" si="171"/>
        <v>0.36619718309859156</v>
      </c>
      <c r="AA520" s="47">
        <f t="shared" si="172"/>
        <v>443</v>
      </c>
      <c r="AB520" s="6">
        <f t="shared" si="173"/>
        <v>120</v>
      </c>
      <c r="AC520" s="40">
        <v>551</v>
      </c>
      <c r="AD520" s="40">
        <f t="shared" si="174"/>
        <v>0</v>
      </c>
      <c r="AE520" s="41">
        <f t="shared" si="175"/>
        <v>1</v>
      </c>
      <c r="AF520" s="4">
        <v>36</v>
      </c>
      <c r="AG520" s="4">
        <v>37</v>
      </c>
      <c r="AH520" s="87">
        <f t="shared" si="176"/>
        <v>2.7777777777777776E-2</v>
      </c>
      <c r="AI520" s="43">
        <f t="shared" si="177"/>
        <v>5.4054054054054057E-2</v>
      </c>
      <c r="AJ520" s="53">
        <f t="shared" si="178"/>
        <v>189.19999999999993</v>
      </c>
      <c r="AK520" s="53">
        <f t="shared" si="179"/>
        <v>9</v>
      </c>
      <c r="AL520" s="53">
        <f t="shared" si="180"/>
        <v>1</v>
      </c>
      <c r="AM520" s="88">
        <f t="shared" si="181"/>
        <v>720</v>
      </c>
      <c r="AN520" s="88">
        <f t="shared" si="182"/>
        <v>1200</v>
      </c>
    </row>
    <row r="521" spans="1:40" ht="24" hidden="1" x14ac:dyDescent="0.25">
      <c r="A521" s="11" t="s">
        <v>507</v>
      </c>
      <c r="B521" s="13" t="s">
        <v>510</v>
      </c>
      <c r="C521" s="1" t="str">
        <f t="shared" si="166"/>
        <v>KAHRAMANMARAŞ</v>
      </c>
      <c r="D521" s="14">
        <v>27</v>
      </c>
      <c r="E521" s="14">
        <v>204</v>
      </c>
      <c r="F521" s="14">
        <v>169</v>
      </c>
      <c r="G521" s="14">
        <v>400</v>
      </c>
      <c r="H521" s="15">
        <v>19</v>
      </c>
      <c r="I521" s="15">
        <v>151</v>
      </c>
      <c r="J521" s="15">
        <v>191</v>
      </c>
      <c r="K521" s="15">
        <v>361</v>
      </c>
      <c r="L521" s="49">
        <v>33</v>
      </c>
      <c r="M521" s="6">
        <v>28</v>
      </c>
      <c r="N521" s="16">
        <f t="shared" si="164"/>
        <v>-39</v>
      </c>
      <c r="O521" s="17">
        <f t="shared" si="165"/>
        <v>-9.7500000000000003E-2</v>
      </c>
      <c r="P521" s="10">
        <v>305</v>
      </c>
      <c r="Q521" s="10">
        <v>416</v>
      </c>
      <c r="R521" s="10">
        <v>297</v>
      </c>
      <c r="S521" s="10">
        <v>406</v>
      </c>
      <c r="T521" s="10">
        <v>713</v>
      </c>
      <c r="U521" s="10">
        <v>1018</v>
      </c>
      <c r="V521" s="18">
        <f t="shared" si="167"/>
        <v>6.2295081967213117E-2</v>
      </c>
      <c r="W521" s="18">
        <f t="shared" si="168"/>
        <v>0.36298076923076922</v>
      </c>
      <c r="X521" s="18">
        <f t="shared" si="169"/>
        <v>0.65993265993265993</v>
      </c>
      <c r="Y521" s="18">
        <f t="shared" si="170"/>
        <v>0.48667601683029454</v>
      </c>
      <c r="Z521" s="18">
        <f t="shared" si="171"/>
        <v>0.35952848722986247</v>
      </c>
      <c r="AA521" s="47">
        <f t="shared" si="172"/>
        <v>366</v>
      </c>
      <c r="AB521" s="6">
        <f t="shared" si="173"/>
        <v>101</v>
      </c>
      <c r="AC521" s="40">
        <v>361</v>
      </c>
      <c r="AD521" s="40">
        <f t="shared" si="174"/>
        <v>0</v>
      </c>
      <c r="AE521" s="41">
        <f t="shared" si="175"/>
        <v>1</v>
      </c>
      <c r="AF521" s="4">
        <v>13</v>
      </c>
      <c r="AG521" s="4">
        <v>21</v>
      </c>
      <c r="AH521" s="87">
        <f t="shared" si="176"/>
        <v>0.61538461538461542</v>
      </c>
      <c r="AI521" s="43">
        <f t="shared" si="177"/>
        <v>0.76190476190476186</v>
      </c>
      <c r="AJ521" s="53">
        <f t="shared" si="178"/>
        <v>152.09999999999997</v>
      </c>
      <c r="AK521" s="53">
        <f t="shared" si="179"/>
        <v>7</v>
      </c>
      <c r="AL521" s="53">
        <f t="shared" si="180"/>
        <v>1</v>
      </c>
      <c r="AM521" s="88">
        <f t="shared" si="181"/>
        <v>560</v>
      </c>
      <c r="AN521" s="88">
        <f t="shared" si="182"/>
        <v>1200</v>
      </c>
    </row>
    <row r="522" spans="1:40" ht="24" hidden="1" x14ac:dyDescent="0.25">
      <c r="A522" s="22" t="s">
        <v>507</v>
      </c>
      <c r="B522" s="23" t="s">
        <v>511</v>
      </c>
      <c r="C522" s="1" t="str">
        <f t="shared" si="166"/>
        <v>KAHRAMANMARAŞ</v>
      </c>
      <c r="D522" s="24">
        <v>0</v>
      </c>
      <c r="E522" s="24">
        <v>0</v>
      </c>
      <c r="F522" s="24">
        <v>0</v>
      </c>
      <c r="G522" s="24">
        <v>0</v>
      </c>
      <c r="H522" s="15">
        <v>273</v>
      </c>
      <c r="I522" s="15">
        <v>1187</v>
      </c>
      <c r="J522" s="15">
        <v>2163</v>
      </c>
      <c r="K522" s="15">
        <v>3623</v>
      </c>
      <c r="L522" s="49">
        <v>175</v>
      </c>
      <c r="M522" s="6">
        <v>481</v>
      </c>
      <c r="N522" s="16">
        <v>0</v>
      </c>
      <c r="O522" s="17">
        <v>0</v>
      </c>
      <c r="P522" s="10">
        <v>3480</v>
      </c>
      <c r="Q522" s="10">
        <v>4606</v>
      </c>
      <c r="R522" s="10">
        <v>3376</v>
      </c>
      <c r="S522" s="10">
        <v>4491</v>
      </c>
      <c r="T522" s="10">
        <v>7982</v>
      </c>
      <c r="U522" s="10">
        <v>11462</v>
      </c>
      <c r="V522" s="18">
        <f t="shared" si="167"/>
        <v>7.844827586206897E-2</v>
      </c>
      <c r="W522" s="18">
        <f t="shared" si="168"/>
        <v>0.25770733825445069</v>
      </c>
      <c r="X522" s="18">
        <f t="shared" si="169"/>
        <v>0.55005924170616116</v>
      </c>
      <c r="Y522" s="18">
        <f t="shared" si="170"/>
        <v>0.38135805562515662</v>
      </c>
      <c r="Z522" s="18">
        <f t="shared" si="171"/>
        <v>0.28939103123364157</v>
      </c>
      <c r="AA522" s="47">
        <f t="shared" si="172"/>
        <v>4938</v>
      </c>
      <c r="AB522" s="6">
        <f t="shared" si="173"/>
        <v>1519</v>
      </c>
      <c r="AC522" s="40">
        <v>3469</v>
      </c>
      <c r="AD522" s="40">
        <f t="shared" si="174"/>
        <v>154</v>
      </c>
      <c r="AE522" s="41">
        <f t="shared" si="175"/>
        <v>0.95749378967706322</v>
      </c>
      <c r="AF522" s="4">
        <v>120</v>
      </c>
      <c r="AG522" s="4">
        <v>180</v>
      </c>
      <c r="AH522" s="87">
        <f t="shared" si="176"/>
        <v>0.5</v>
      </c>
      <c r="AI522" s="43">
        <f t="shared" si="177"/>
        <v>0.66666666666666663</v>
      </c>
      <c r="AJ522" s="53">
        <f t="shared" si="178"/>
        <v>2543.3999999999996</v>
      </c>
      <c r="AK522" s="53">
        <f t="shared" si="179"/>
        <v>127</v>
      </c>
      <c r="AL522" s="53">
        <f t="shared" si="180"/>
        <v>25</v>
      </c>
      <c r="AM522" s="88">
        <f t="shared" si="181"/>
        <v>10160</v>
      </c>
      <c r="AN522" s="88">
        <f t="shared" si="182"/>
        <v>30000</v>
      </c>
    </row>
    <row r="523" spans="1:40" ht="24" hidden="1" x14ac:dyDescent="0.25">
      <c r="A523" s="11" t="s">
        <v>507</v>
      </c>
      <c r="B523" s="13" t="s">
        <v>512</v>
      </c>
      <c r="C523" s="1" t="str">
        <f t="shared" si="166"/>
        <v>KAHRAMANMARAŞ</v>
      </c>
      <c r="D523" s="14">
        <v>9</v>
      </c>
      <c r="E523" s="14">
        <v>61</v>
      </c>
      <c r="F523" s="14">
        <v>70</v>
      </c>
      <c r="G523" s="14">
        <v>140</v>
      </c>
      <c r="H523" s="15">
        <v>7</v>
      </c>
      <c r="I523" s="15">
        <v>50</v>
      </c>
      <c r="J523" s="15">
        <v>76</v>
      </c>
      <c r="K523" s="15">
        <v>133</v>
      </c>
      <c r="L523" s="49">
        <v>18</v>
      </c>
      <c r="M523" s="6">
        <v>15</v>
      </c>
      <c r="N523" s="16">
        <f>K523-G523</f>
        <v>-7</v>
      </c>
      <c r="O523" s="17">
        <f>(K523-G523)/G523</f>
        <v>-0.05</v>
      </c>
      <c r="P523" s="10">
        <v>153</v>
      </c>
      <c r="Q523" s="10">
        <v>192</v>
      </c>
      <c r="R523" s="10">
        <v>176</v>
      </c>
      <c r="S523" s="10">
        <v>226</v>
      </c>
      <c r="T523" s="10">
        <v>368</v>
      </c>
      <c r="U523" s="10">
        <v>521</v>
      </c>
      <c r="V523" s="18">
        <f t="shared" si="167"/>
        <v>4.5751633986928102E-2</v>
      </c>
      <c r="W523" s="18">
        <f t="shared" si="168"/>
        <v>0.26041666666666669</v>
      </c>
      <c r="X523" s="18">
        <f t="shared" si="169"/>
        <v>0.44886363636363635</v>
      </c>
      <c r="Y523" s="18">
        <f t="shared" si="170"/>
        <v>0.35054347826086957</v>
      </c>
      <c r="Z523" s="18">
        <f t="shared" si="171"/>
        <v>0.26103646833013433</v>
      </c>
      <c r="AA523" s="47">
        <f t="shared" si="172"/>
        <v>239</v>
      </c>
      <c r="AB523" s="6">
        <f t="shared" si="173"/>
        <v>97</v>
      </c>
      <c r="AC523" s="40">
        <v>133</v>
      </c>
      <c r="AD523" s="40">
        <f t="shared" si="174"/>
        <v>0</v>
      </c>
      <c r="AE523" s="41">
        <f t="shared" si="175"/>
        <v>1</v>
      </c>
      <c r="AF523" s="4">
        <v>8</v>
      </c>
      <c r="AG523" s="4">
        <v>7</v>
      </c>
      <c r="AH523" s="87">
        <f t="shared" si="176"/>
        <v>0</v>
      </c>
      <c r="AI523" s="43">
        <f t="shared" si="177"/>
        <v>0</v>
      </c>
      <c r="AJ523" s="53">
        <f t="shared" si="178"/>
        <v>128.59999999999997</v>
      </c>
      <c r="AK523" s="53">
        <f t="shared" si="179"/>
        <v>6</v>
      </c>
      <c r="AL523" s="53">
        <f t="shared" si="180"/>
        <v>1</v>
      </c>
      <c r="AM523" s="88">
        <f t="shared" si="181"/>
        <v>480</v>
      </c>
      <c r="AN523" s="88">
        <f t="shared" si="182"/>
        <v>1200</v>
      </c>
    </row>
    <row r="524" spans="1:40" ht="24" hidden="1" x14ac:dyDescent="0.25">
      <c r="A524" s="11" t="s">
        <v>507</v>
      </c>
      <c r="B524" s="13" t="s">
        <v>513</v>
      </c>
      <c r="C524" s="1" t="str">
        <f t="shared" si="166"/>
        <v>KAHRAMANMARAŞ</v>
      </c>
      <c r="D524" s="14">
        <v>76</v>
      </c>
      <c r="E524" s="14">
        <v>636</v>
      </c>
      <c r="F524" s="14">
        <v>1175</v>
      </c>
      <c r="G524" s="14">
        <v>1887</v>
      </c>
      <c r="H524" s="15">
        <v>171</v>
      </c>
      <c r="I524" s="15">
        <v>769</v>
      </c>
      <c r="J524" s="15">
        <v>1391</v>
      </c>
      <c r="K524" s="15">
        <v>2331</v>
      </c>
      <c r="L524" s="49">
        <v>128</v>
      </c>
      <c r="M524" s="6">
        <v>287</v>
      </c>
      <c r="N524" s="16">
        <f>K524-G524</f>
        <v>444</v>
      </c>
      <c r="O524" s="17">
        <f>(K524-G524)/G524</f>
        <v>0.23529411764705882</v>
      </c>
      <c r="P524" s="10">
        <v>2106</v>
      </c>
      <c r="Q524" s="10">
        <v>2803</v>
      </c>
      <c r="R524" s="10">
        <v>1969</v>
      </c>
      <c r="S524" s="10">
        <v>2666</v>
      </c>
      <c r="T524" s="10">
        <v>4772</v>
      </c>
      <c r="U524" s="10">
        <v>6878</v>
      </c>
      <c r="V524" s="18">
        <f t="shared" si="167"/>
        <v>8.11965811965812E-2</v>
      </c>
      <c r="W524" s="18">
        <f t="shared" si="168"/>
        <v>0.27434891188012844</v>
      </c>
      <c r="X524" s="18">
        <f t="shared" si="169"/>
        <v>0.62569832402234637</v>
      </c>
      <c r="Y524" s="18">
        <f t="shared" si="170"/>
        <v>0.41932103939647947</v>
      </c>
      <c r="Z524" s="18">
        <f t="shared" si="171"/>
        <v>0.31578947368421051</v>
      </c>
      <c r="AA524" s="47">
        <f t="shared" si="172"/>
        <v>2771</v>
      </c>
      <c r="AB524" s="6">
        <f t="shared" si="173"/>
        <v>737</v>
      </c>
      <c r="AC524" s="40">
        <v>2228</v>
      </c>
      <c r="AD524" s="40">
        <f t="shared" si="174"/>
        <v>103</v>
      </c>
      <c r="AE524" s="41">
        <f t="shared" si="175"/>
        <v>0.95581295581295578</v>
      </c>
      <c r="AF524" s="4">
        <v>85</v>
      </c>
      <c r="AG524" s="4">
        <v>112</v>
      </c>
      <c r="AH524" s="87">
        <f t="shared" si="176"/>
        <v>0.31764705882352939</v>
      </c>
      <c r="AI524" s="43">
        <f t="shared" si="177"/>
        <v>0.48214285714285715</v>
      </c>
      <c r="AJ524" s="53">
        <f t="shared" si="178"/>
        <v>1339.3999999999996</v>
      </c>
      <c r="AK524" s="53">
        <f t="shared" si="179"/>
        <v>66</v>
      </c>
      <c r="AL524" s="53">
        <f t="shared" si="180"/>
        <v>13</v>
      </c>
      <c r="AM524" s="88">
        <f t="shared" si="181"/>
        <v>5280</v>
      </c>
      <c r="AN524" s="88">
        <f t="shared" si="182"/>
        <v>15600</v>
      </c>
    </row>
    <row r="525" spans="1:40" ht="24" hidden="1" x14ac:dyDescent="0.25">
      <c r="A525" s="11" t="s">
        <v>507</v>
      </c>
      <c r="B525" s="13" t="s">
        <v>514</v>
      </c>
      <c r="C525" s="1" t="str">
        <f t="shared" si="166"/>
        <v>KAHRAMANMARAŞ</v>
      </c>
      <c r="D525" s="14">
        <v>34</v>
      </c>
      <c r="E525" s="14">
        <v>254</v>
      </c>
      <c r="F525" s="14">
        <v>412</v>
      </c>
      <c r="G525" s="14">
        <v>700</v>
      </c>
      <c r="H525" s="15">
        <v>46</v>
      </c>
      <c r="I525" s="15">
        <v>252</v>
      </c>
      <c r="J525" s="15">
        <v>383</v>
      </c>
      <c r="K525" s="15">
        <v>681</v>
      </c>
      <c r="L525" s="49">
        <v>50</v>
      </c>
      <c r="M525" s="6">
        <v>60</v>
      </c>
      <c r="N525" s="16">
        <f>K525-G525</f>
        <v>-19</v>
      </c>
      <c r="O525" s="17">
        <f>(K525-G525)/G525</f>
        <v>-2.7142857142857142E-2</v>
      </c>
      <c r="P525" s="10">
        <v>636</v>
      </c>
      <c r="Q525" s="10">
        <v>832</v>
      </c>
      <c r="R525" s="10">
        <v>636</v>
      </c>
      <c r="S525" s="10">
        <v>829</v>
      </c>
      <c r="T525" s="10">
        <v>1468</v>
      </c>
      <c r="U525" s="10">
        <v>2104</v>
      </c>
      <c r="V525" s="18">
        <f t="shared" si="167"/>
        <v>7.2327044025157231E-2</v>
      </c>
      <c r="W525" s="18">
        <f t="shared" si="168"/>
        <v>0.30288461538461536</v>
      </c>
      <c r="X525" s="18">
        <f t="shared" si="169"/>
        <v>0.58647798742138368</v>
      </c>
      <c r="Y525" s="18">
        <f t="shared" si="170"/>
        <v>0.4257493188010899</v>
      </c>
      <c r="Z525" s="18">
        <f t="shared" si="171"/>
        <v>0.31891634980988592</v>
      </c>
      <c r="AA525" s="47">
        <f t="shared" si="172"/>
        <v>843</v>
      </c>
      <c r="AB525" s="6">
        <f t="shared" si="173"/>
        <v>263</v>
      </c>
      <c r="AC525" s="40">
        <v>681</v>
      </c>
      <c r="AD525" s="40">
        <f t="shared" si="174"/>
        <v>0</v>
      </c>
      <c r="AE525" s="41">
        <f t="shared" si="175"/>
        <v>1</v>
      </c>
      <c r="AF525" s="4">
        <v>33</v>
      </c>
      <c r="AG525" s="4">
        <v>39</v>
      </c>
      <c r="AH525" s="87">
        <f t="shared" si="176"/>
        <v>0.18181818181818182</v>
      </c>
      <c r="AI525" s="43">
        <f t="shared" si="177"/>
        <v>0.30769230769230771</v>
      </c>
      <c r="AJ525" s="53">
        <f t="shared" si="178"/>
        <v>402.59999999999991</v>
      </c>
      <c r="AK525" s="53">
        <f t="shared" si="179"/>
        <v>20</v>
      </c>
      <c r="AL525" s="53">
        <f t="shared" si="180"/>
        <v>4</v>
      </c>
      <c r="AM525" s="88">
        <f t="shared" si="181"/>
        <v>1600</v>
      </c>
      <c r="AN525" s="88">
        <f t="shared" si="182"/>
        <v>4800</v>
      </c>
    </row>
    <row r="526" spans="1:40" ht="24" hidden="1" x14ac:dyDescent="0.25">
      <c r="A526" s="11" t="s">
        <v>507</v>
      </c>
      <c r="B526" s="13" t="s">
        <v>515</v>
      </c>
      <c r="C526" s="1" t="str">
        <f t="shared" si="166"/>
        <v>KAHRAMANMARAŞ</v>
      </c>
      <c r="D526" s="14">
        <v>116</v>
      </c>
      <c r="E526" s="14">
        <v>153</v>
      </c>
      <c r="F526" s="14">
        <v>108</v>
      </c>
      <c r="G526" s="14">
        <v>377</v>
      </c>
      <c r="H526" s="15">
        <v>61</v>
      </c>
      <c r="I526" s="15">
        <v>185</v>
      </c>
      <c r="J526" s="15">
        <v>189</v>
      </c>
      <c r="K526" s="15">
        <v>435</v>
      </c>
      <c r="L526" s="49">
        <v>6</v>
      </c>
      <c r="M526" s="6">
        <v>18</v>
      </c>
      <c r="N526" s="16">
        <f>K526-G526</f>
        <v>58</v>
      </c>
      <c r="O526" s="17">
        <f>(K526-G526)/G526</f>
        <v>0.15384615384615385</v>
      </c>
      <c r="P526" s="10">
        <v>130</v>
      </c>
      <c r="Q526" s="10">
        <v>183</v>
      </c>
      <c r="R526" s="10">
        <v>130</v>
      </c>
      <c r="S526" s="10">
        <v>170</v>
      </c>
      <c r="T526" s="10">
        <v>313</v>
      </c>
      <c r="U526" s="10">
        <v>443</v>
      </c>
      <c r="V526" s="18">
        <f t="shared" si="167"/>
        <v>0.46923076923076923</v>
      </c>
      <c r="W526" s="18">
        <f t="shared" si="168"/>
        <v>1.0109289617486339</v>
      </c>
      <c r="X526" s="18">
        <f t="shared" si="169"/>
        <v>1.3615384615384616</v>
      </c>
      <c r="Y526" s="18">
        <f t="shared" si="170"/>
        <v>1.1565495207667731</v>
      </c>
      <c r="Z526" s="18">
        <f t="shared" si="171"/>
        <v>0.95485327313769752</v>
      </c>
      <c r="AA526" s="47">
        <f t="shared" si="172"/>
        <v>-49</v>
      </c>
      <c r="AB526" s="6">
        <f t="shared" si="173"/>
        <v>-47</v>
      </c>
      <c r="AC526" s="40">
        <v>312</v>
      </c>
      <c r="AD526" s="40">
        <f t="shared" si="174"/>
        <v>123</v>
      </c>
      <c r="AE526" s="41">
        <f t="shared" si="175"/>
        <v>0.71724137931034482</v>
      </c>
      <c r="AF526" s="4">
        <v>12</v>
      </c>
      <c r="AG526" s="4">
        <v>13</v>
      </c>
      <c r="AH526" s="87">
        <f t="shared" si="176"/>
        <v>8.3333333333333329E-2</v>
      </c>
      <c r="AI526" s="43">
        <f t="shared" si="177"/>
        <v>0.15384615384615385</v>
      </c>
      <c r="AJ526" s="53">
        <f t="shared" si="178"/>
        <v>0</v>
      </c>
      <c r="AK526" s="53">
        <f t="shared" si="179"/>
        <v>0</v>
      </c>
      <c r="AL526" s="53">
        <f t="shared" si="180"/>
        <v>0</v>
      </c>
      <c r="AM526" s="88">
        <f t="shared" si="181"/>
        <v>0</v>
      </c>
      <c r="AN526" s="88">
        <f t="shared" si="182"/>
        <v>0</v>
      </c>
    </row>
    <row r="527" spans="1:40" ht="24" hidden="1" x14ac:dyDescent="0.25">
      <c r="A527" s="22" t="s">
        <v>507</v>
      </c>
      <c r="B527" s="23" t="s">
        <v>516</v>
      </c>
      <c r="C527" s="1" t="str">
        <f t="shared" si="166"/>
        <v>KAHRAMANMARAŞ</v>
      </c>
      <c r="D527" s="24">
        <v>0</v>
      </c>
      <c r="E527" s="24">
        <v>0</v>
      </c>
      <c r="F527" s="24">
        <v>0</v>
      </c>
      <c r="G527" s="24">
        <v>0</v>
      </c>
      <c r="H527" s="15">
        <v>369</v>
      </c>
      <c r="I527" s="15">
        <v>1871</v>
      </c>
      <c r="J527" s="15">
        <v>3892</v>
      </c>
      <c r="K527" s="15">
        <v>6132</v>
      </c>
      <c r="L527" s="49">
        <v>228</v>
      </c>
      <c r="M527" s="6">
        <v>967</v>
      </c>
      <c r="N527" s="16">
        <v>0</v>
      </c>
      <c r="O527" s="17">
        <v>0</v>
      </c>
      <c r="P527" s="10">
        <v>6211</v>
      </c>
      <c r="Q527" s="10">
        <v>7881</v>
      </c>
      <c r="R527" s="10">
        <v>5952</v>
      </c>
      <c r="S527" s="10">
        <v>7949</v>
      </c>
      <c r="T527" s="10">
        <v>13833</v>
      </c>
      <c r="U527" s="10">
        <v>20044</v>
      </c>
      <c r="V527" s="18">
        <f t="shared" si="167"/>
        <v>5.9410722910964421E-2</v>
      </c>
      <c r="W527" s="18">
        <f t="shared" si="168"/>
        <v>0.23740642050501207</v>
      </c>
      <c r="X527" s="18">
        <f t="shared" si="169"/>
        <v>0.52973790322580649</v>
      </c>
      <c r="Y527" s="18">
        <f t="shared" si="170"/>
        <v>0.36318947444516736</v>
      </c>
      <c r="Z527" s="18">
        <f t="shared" si="171"/>
        <v>0.26905807224106965</v>
      </c>
      <c r="AA527" s="47">
        <f t="shared" si="172"/>
        <v>8809</v>
      </c>
      <c r="AB527" s="6">
        <f t="shared" si="173"/>
        <v>2799</v>
      </c>
      <c r="AC527" s="40">
        <v>5818</v>
      </c>
      <c r="AD527" s="40">
        <f t="shared" si="174"/>
        <v>314</v>
      </c>
      <c r="AE527" s="41">
        <f t="shared" si="175"/>
        <v>0.94879321591650356</v>
      </c>
      <c r="AF527" s="4">
        <v>214</v>
      </c>
      <c r="AG527" s="4">
        <v>300</v>
      </c>
      <c r="AH527" s="87">
        <f t="shared" si="176"/>
        <v>0.40186915887850466</v>
      </c>
      <c r="AI527" s="43">
        <f t="shared" si="177"/>
        <v>0.57333333333333336</v>
      </c>
      <c r="AJ527" s="53">
        <f t="shared" si="178"/>
        <v>4659.0999999999985</v>
      </c>
      <c r="AK527" s="53">
        <f t="shared" si="179"/>
        <v>232</v>
      </c>
      <c r="AL527" s="53">
        <f t="shared" si="180"/>
        <v>46</v>
      </c>
      <c r="AM527" s="88">
        <f t="shared" si="181"/>
        <v>18560</v>
      </c>
      <c r="AN527" s="88">
        <f t="shared" si="182"/>
        <v>55200</v>
      </c>
    </row>
    <row r="528" spans="1:40" ht="24" hidden="1" x14ac:dyDescent="0.25">
      <c r="A528" s="11" t="s">
        <v>507</v>
      </c>
      <c r="B528" s="13" t="s">
        <v>517</v>
      </c>
      <c r="C528" s="1" t="str">
        <f t="shared" si="166"/>
        <v>KAHRAMANMARAŞ</v>
      </c>
      <c r="D528" s="14">
        <v>29</v>
      </c>
      <c r="E528" s="14">
        <v>353</v>
      </c>
      <c r="F528" s="14">
        <v>538</v>
      </c>
      <c r="G528" s="14">
        <v>920</v>
      </c>
      <c r="H528" s="15">
        <v>30</v>
      </c>
      <c r="I528" s="15">
        <v>299</v>
      </c>
      <c r="J528" s="15">
        <v>540</v>
      </c>
      <c r="K528" s="15">
        <v>869</v>
      </c>
      <c r="L528" s="49">
        <v>68</v>
      </c>
      <c r="M528" s="6">
        <v>100</v>
      </c>
      <c r="N528" s="16">
        <f t="shared" ref="N528:N591" si="183">K528-G528</f>
        <v>-51</v>
      </c>
      <c r="O528" s="17">
        <f t="shared" ref="O528:O591" si="184">(K528-G528)/G528</f>
        <v>-5.5434782608695651E-2</v>
      </c>
      <c r="P528" s="10">
        <v>968</v>
      </c>
      <c r="Q528" s="10">
        <v>1273</v>
      </c>
      <c r="R528" s="10">
        <v>937</v>
      </c>
      <c r="S528" s="10">
        <v>1222</v>
      </c>
      <c r="T528" s="10">
        <v>2210</v>
      </c>
      <c r="U528" s="10">
        <v>3178</v>
      </c>
      <c r="V528" s="18">
        <f t="shared" si="167"/>
        <v>3.0991735537190084E-2</v>
      </c>
      <c r="W528" s="18">
        <f t="shared" si="168"/>
        <v>0.23487824037706206</v>
      </c>
      <c r="X528" s="18">
        <f t="shared" si="169"/>
        <v>0.5421558164354322</v>
      </c>
      <c r="Y528" s="18">
        <f t="shared" si="170"/>
        <v>0.36515837104072396</v>
      </c>
      <c r="Z528" s="18">
        <f t="shared" si="171"/>
        <v>0.26337319068596604</v>
      </c>
      <c r="AA528" s="47">
        <f t="shared" si="172"/>
        <v>1403</v>
      </c>
      <c r="AB528" s="6">
        <f t="shared" si="173"/>
        <v>429</v>
      </c>
      <c r="AC528" s="40">
        <v>869</v>
      </c>
      <c r="AD528" s="40">
        <f t="shared" si="174"/>
        <v>0</v>
      </c>
      <c r="AE528" s="41">
        <f t="shared" si="175"/>
        <v>1</v>
      </c>
      <c r="AF528" s="4">
        <v>34</v>
      </c>
      <c r="AG528" s="4">
        <v>50</v>
      </c>
      <c r="AH528" s="87">
        <f t="shared" si="176"/>
        <v>0.47058823529411764</v>
      </c>
      <c r="AI528" s="43">
        <f t="shared" si="177"/>
        <v>0.64</v>
      </c>
      <c r="AJ528" s="53">
        <f t="shared" si="178"/>
        <v>740</v>
      </c>
      <c r="AK528" s="53">
        <f t="shared" si="179"/>
        <v>37</v>
      </c>
      <c r="AL528" s="53">
        <f t="shared" si="180"/>
        <v>7</v>
      </c>
      <c r="AM528" s="88">
        <f t="shared" si="181"/>
        <v>2960</v>
      </c>
      <c r="AN528" s="88">
        <f t="shared" si="182"/>
        <v>8400</v>
      </c>
    </row>
    <row r="529" spans="1:40" ht="24" hidden="1" x14ac:dyDescent="0.25">
      <c r="A529" s="11" t="s">
        <v>507</v>
      </c>
      <c r="B529" s="13" t="s">
        <v>518</v>
      </c>
      <c r="C529" s="1" t="str">
        <f t="shared" si="166"/>
        <v>KAHRAMANMARAŞ</v>
      </c>
      <c r="D529" s="14">
        <v>28</v>
      </c>
      <c r="E529" s="14">
        <v>444</v>
      </c>
      <c r="F529" s="14">
        <v>805</v>
      </c>
      <c r="G529" s="14">
        <v>1277</v>
      </c>
      <c r="H529" s="15">
        <v>18</v>
      </c>
      <c r="I529" s="15">
        <v>364</v>
      </c>
      <c r="J529" s="15">
        <v>902</v>
      </c>
      <c r="K529" s="15">
        <v>1284</v>
      </c>
      <c r="L529" s="49">
        <v>94</v>
      </c>
      <c r="M529" s="6">
        <v>166</v>
      </c>
      <c r="N529" s="16">
        <f t="shared" si="183"/>
        <v>7</v>
      </c>
      <c r="O529" s="17">
        <f t="shared" si="184"/>
        <v>5.4815974941268596E-3</v>
      </c>
      <c r="P529" s="10">
        <v>1099</v>
      </c>
      <c r="Q529" s="10">
        <v>1466</v>
      </c>
      <c r="R529" s="10">
        <v>1172</v>
      </c>
      <c r="S529" s="10">
        <v>1550</v>
      </c>
      <c r="T529" s="10">
        <v>2638</v>
      </c>
      <c r="U529" s="10">
        <v>3737</v>
      </c>
      <c r="V529" s="18">
        <f t="shared" si="167"/>
        <v>1.637852593266606E-2</v>
      </c>
      <c r="W529" s="18">
        <f t="shared" si="168"/>
        <v>0.24829467939972716</v>
      </c>
      <c r="X529" s="18">
        <f t="shared" si="169"/>
        <v>0.70819112627986347</v>
      </c>
      <c r="Y529" s="18">
        <f t="shared" si="170"/>
        <v>0.45261561789234267</v>
      </c>
      <c r="Z529" s="18">
        <f t="shared" si="171"/>
        <v>0.32432432432432434</v>
      </c>
      <c r="AA529" s="47">
        <f t="shared" si="172"/>
        <v>1444</v>
      </c>
      <c r="AB529" s="6">
        <f t="shared" si="173"/>
        <v>342</v>
      </c>
      <c r="AC529" s="40">
        <v>1284</v>
      </c>
      <c r="AD529" s="40">
        <f t="shared" si="174"/>
        <v>0</v>
      </c>
      <c r="AE529" s="41">
        <f t="shared" si="175"/>
        <v>1</v>
      </c>
      <c r="AF529" s="4">
        <v>76</v>
      </c>
      <c r="AG529" s="4">
        <v>75</v>
      </c>
      <c r="AH529" s="87">
        <f t="shared" si="176"/>
        <v>0</v>
      </c>
      <c r="AI529" s="43">
        <f t="shared" si="177"/>
        <v>0</v>
      </c>
      <c r="AJ529" s="53">
        <f t="shared" si="178"/>
        <v>652.59999999999991</v>
      </c>
      <c r="AK529" s="53">
        <f t="shared" si="179"/>
        <v>32</v>
      </c>
      <c r="AL529" s="53">
        <f t="shared" si="180"/>
        <v>6</v>
      </c>
      <c r="AM529" s="88">
        <f t="shared" si="181"/>
        <v>2560</v>
      </c>
      <c r="AN529" s="88">
        <f t="shared" si="182"/>
        <v>7200</v>
      </c>
    </row>
    <row r="530" spans="1:40" ht="15" hidden="1" x14ac:dyDescent="0.25">
      <c r="A530" s="11" t="s">
        <v>519</v>
      </c>
      <c r="B530" s="13" t="s">
        <v>520</v>
      </c>
      <c r="C530" s="1" t="str">
        <f t="shared" si="166"/>
        <v>KARABÜK</v>
      </c>
      <c r="D530" s="14">
        <v>1</v>
      </c>
      <c r="E530" s="14">
        <v>23</v>
      </c>
      <c r="F530" s="14">
        <v>27</v>
      </c>
      <c r="G530" s="14">
        <v>51</v>
      </c>
      <c r="H530" s="15">
        <v>0</v>
      </c>
      <c r="I530" s="15">
        <v>14</v>
      </c>
      <c r="J530" s="15">
        <v>36</v>
      </c>
      <c r="K530" s="15">
        <v>50</v>
      </c>
      <c r="L530" s="49">
        <v>8</v>
      </c>
      <c r="M530" s="6">
        <v>9</v>
      </c>
      <c r="N530" s="16">
        <f t="shared" si="183"/>
        <v>-1</v>
      </c>
      <c r="O530" s="17">
        <f t="shared" si="184"/>
        <v>-1.9607843137254902E-2</v>
      </c>
      <c r="P530" s="10">
        <v>55</v>
      </c>
      <c r="Q530" s="10">
        <v>74</v>
      </c>
      <c r="R530" s="10">
        <v>62</v>
      </c>
      <c r="S530" s="10">
        <v>78</v>
      </c>
      <c r="T530" s="10">
        <v>136</v>
      </c>
      <c r="U530" s="10">
        <v>191</v>
      </c>
      <c r="V530" s="18">
        <f t="shared" si="167"/>
        <v>0</v>
      </c>
      <c r="W530" s="18">
        <f t="shared" si="168"/>
        <v>0.1891891891891892</v>
      </c>
      <c r="X530" s="18">
        <f t="shared" si="169"/>
        <v>0.56451612903225812</v>
      </c>
      <c r="Y530" s="18">
        <f t="shared" si="170"/>
        <v>0.36029411764705882</v>
      </c>
      <c r="Z530" s="18">
        <f t="shared" si="171"/>
        <v>0.25654450261780104</v>
      </c>
      <c r="AA530" s="47">
        <f t="shared" si="172"/>
        <v>87</v>
      </c>
      <c r="AB530" s="6">
        <f t="shared" si="173"/>
        <v>27</v>
      </c>
      <c r="AC530" s="40">
        <v>50</v>
      </c>
      <c r="AD530" s="40">
        <f t="shared" si="174"/>
        <v>0</v>
      </c>
      <c r="AE530" s="41">
        <f t="shared" si="175"/>
        <v>1</v>
      </c>
      <c r="AF530" s="4">
        <v>3</v>
      </c>
      <c r="AG530" s="4">
        <v>3</v>
      </c>
      <c r="AH530" s="87">
        <f t="shared" si="176"/>
        <v>0</v>
      </c>
      <c r="AI530" s="43">
        <f t="shared" si="177"/>
        <v>0</v>
      </c>
      <c r="AJ530" s="53">
        <f t="shared" si="178"/>
        <v>46.199999999999989</v>
      </c>
      <c r="AK530" s="53">
        <f t="shared" si="179"/>
        <v>2</v>
      </c>
      <c r="AL530" s="53">
        <f t="shared" si="180"/>
        <v>0</v>
      </c>
      <c r="AM530" s="88">
        <f t="shared" si="181"/>
        <v>160</v>
      </c>
      <c r="AN530" s="88">
        <f t="shared" si="182"/>
        <v>0</v>
      </c>
    </row>
    <row r="531" spans="1:40" ht="15" hidden="1" x14ac:dyDescent="0.25">
      <c r="A531" s="11" t="s">
        <v>519</v>
      </c>
      <c r="B531" s="13" t="s">
        <v>521</v>
      </c>
      <c r="C531" s="1" t="str">
        <f t="shared" si="166"/>
        <v>KARABÜK</v>
      </c>
      <c r="D531" s="14">
        <v>6</v>
      </c>
      <c r="E531" s="14">
        <v>24</v>
      </c>
      <c r="F531" s="14">
        <v>52</v>
      </c>
      <c r="G531" s="14">
        <v>82</v>
      </c>
      <c r="H531" s="15">
        <v>14</v>
      </c>
      <c r="I531" s="15">
        <v>24</v>
      </c>
      <c r="J531" s="15">
        <v>45</v>
      </c>
      <c r="K531" s="15">
        <v>83</v>
      </c>
      <c r="L531" s="49">
        <v>7</v>
      </c>
      <c r="M531" s="6">
        <v>6</v>
      </c>
      <c r="N531" s="16">
        <f t="shared" si="183"/>
        <v>1</v>
      </c>
      <c r="O531" s="17">
        <f t="shared" si="184"/>
        <v>1.2195121951219513E-2</v>
      </c>
      <c r="P531" s="10">
        <v>106</v>
      </c>
      <c r="Q531" s="10">
        <v>101</v>
      </c>
      <c r="R531" s="10">
        <v>81</v>
      </c>
      <c r="S531" s="10">
        <v>105</v>
      </c>
      <c r="T531" s="10">
        <v>182</v>
      </c>
      <c r="U531" s="10">
        <v>288</v>
      </c>
      <c r="V531" s="18">
        <f t="shared" si="167"/>
        <v>0.13207547169811321</v>
      </c>
      <c r="W531" s="18">
        <f t="shared" si="168"/>
        <v>0.23762376237623761</v>
      </c>
      <c r="X531" s="18">
        <f t="shared" si="169"/>
        <v>0.5679012345679012</v>
      </c>
      <c r="Y531" s="18">
        <f t="shared" si="170"/>
        <v>0.38461538461538464</v>
      </c>
      <c r="Z531" s="18">
        <f t="shared" si="171"/>
        <v>0.29166666666666669</v>
      </c>
      <c r="AA531" s="47">
        <f t="shared" si="172"/>
        <v>112</v>
      </c>
      <c r="AB531" s="6">
        <f t="shared" si="173"/>
        <v>35</v>
      </c>
      <c r="AC531" s="40">
        <v>83</v>
      </c>
      <c r="AD531" s="40">
        <f t="shared" si="174"/>
        <v>0</v>
      </c>
      <c r="AE531" s="41">
        <f t="shared" si="175"/>
        <v>1</v>
      </c>
      <c r="AF531" s="4">
        <v>6</v>
      </c>
      <c r="AG531" s="4">
        <v>6</v>
      </c>
      <c r="AH531" s="87">
        <f t="shared" si="176"/>
        <v>0</v>
      </c>
      <c r="AI531" s="43">
        <f t="shared" si="177"/>
        <v>0</v>
      </c>
      <c r="AJ531" s="53">
        <f t="shared" si="178"/>
        <v>57.399999999999991</v>
      </c>
      <c r="AK531" s="53">
        <f t="shared" si="179"/>
        <v>2</v>
      </c>
      <c r="AL531" s="53">
        <f t="shared" si="180"/>
        <v>0</v>
      </c>
      <c r="AM531" s="88">
        <f t="shared" si="181"/>
        <v>160</v>
      </c>
      <c r="AN531" s="88">
        <f t="shared" si="182"/>
        <v>0</v>
      </c>
    </row>
    <row r="532" spans="1:40" ht="15" hidden="1" x14ac:dyDescent="0.25">
      <c r="A532" s="11" t="s">
        <v>519</v>
      </c>
      <c r="B532" s="13" t="s">
        <v>1067</v>
      </c>
      <c r="C532" s="1" t="str">
        <f t="shared" si="166"/>
        <v>KARABÜK</v>
      </c>
      <c r="D532" s="14">
        <v>98</v>
      </c>
      <c r="E532" s="14">
        <v>466</v>
      </c>
      <c r="F532" s="14">
        <v>869</v>
      </c>
      <c r="G532" s="14">
        <v>1433</v>
      </c>
      <c r="H532" s="15">
        <v>118</v>
      </c>
      <c r="I532" s="15">
        <v>399</v>
      </c>
      <c r="J532" s="15">
        <v>959</v>
      </c>
      <c r="K532" s="15">
        <v>1476</v>
      </c>
      <c r="L532" s="49">
        <v>46</v>
      </c>
      <c r="M532" s="6">
        <v>226</v>
      </c>
      <c r="N532" s="16">
        <f t="shared" si="183"/>
        <v>43</v>
      </c>
      <c r="O532" s="17">
        <f t="shared" si="184"/>
        <v>3.0006978367062107E-2</v>
      </c>
      <c r="P532" s="10">
        <v>1104</v>
      </c>
      <c r="Q532" s="10">
        <v>1446</v>
      </c>
      <c r="R532" s="10">
        <v>1083</v>
      </c>
      <c r="S532" s="10">
        <v>1432</v>
      </c>
      <c r="T532" s="10">
        <v>2529</v>
      </c>
      <c r="U532" s="10">
        <v>3633</v>
      </c>
      <c r="V532" s="18">
        <f t="shared" si="167"/>
        <v>0.1068840579710145</v>
      </c>
      <c r="W532" s="18">
        <f t="shared" si="168"/>
        <v>0.27593360995850624</v>
      </c>
      <c r="X532" s="18">
        <f t="shared" si="169"/>
        <v>0.7192982456140351</v>
      </c>
      <c r="Y532" s="18">
        <f t="shared" si="170"/>
        <v>0.46579675761170425</v>
      </c>
      <c r="Z532" s="18">
        <f t="shared" si="171"/>
        <v>0.35672997522708505</v>
      </c>
      <c r="AA532" s="47">
        <f t="shared" si="172"/>
        <v>1351</v>
      </c>
      <c r="AB532" s="6">
        <f t="shared" si="173"/>
        <v>304</v>
      </c>
      <c r="AC532" s="40">
        <v>1357</v>
      </c>
      <c r="AD532" s="40">
        <f t="shared" si="174"/>
        <v>119</v>
      </c>
      <c r="AE532" s="41">
        <f t="shared" si="175"/>
        <v>0.91937669376693765</v>
      </c>
      <c r="AF532" s="4">
        <v>64</v>
      </c>
      <c r="AG532" s="4">
        <v>89</v>
      </c>
      <c r="AH532" s="87">
        <f t="shared" si="176"/>
        <v>0.390625</v>
      </c>
      <c r="AI532" s="43">
        <f t="shared" si="177"/>
        <v>0.5617977528089888</v>
      </c>
      <c r="AJ532" s="53">
        <f t="shared" si="178"/>
        <v>592.29999999999995</v>
      </c>
      <c r="AK532" s="53">
        <f t="shared" si="179"/>
        <v>29</v>
      </c>
      <c r="AL532" s="53">
        <f t="shared" si="180"/>
        <v>5</v>
      </c>
      <c r="AM532" s="88">
        <f t="shared" si="181"/>
        <v>2320</v>
      </c>
      <c r="AN532" s="88">
        <f t="shared" si="182"/>
        <v>6000</v>
      </c>
    </row>
    <row r="533" spans="1:40" ht="12.75" hidden="1" customHeight="1" x14ac:dyDescent="0.2">
      <c r="A533" s="11" t="s">
        <v>519</v>
      </c>
      <c r="B533" s="13" t="s">
        <v>1093</v>
      </c>
      <c r="C533" s="1" t="str">
        <f t="shared" si="166"/>
        <v>KARABÜK</v>
      </c>
      <c r="D533" s="14">
        <v>0</v>
      </c>
      <c r="E533" s="14">
        <v>6</v>
      </c>
      <c r="F533" s="14">
        <v>7</v>
      </c>
      <c r="G533" s="14">
        <v>13</v>
      </c>
      <c r="H533" s="15">
        <v>0</v>
      </c>
      <c r="I533" s="15">
        <v>4</v>
      </c>
      <c r="J533" s="15">
        <v>7</v>
      </c>
      <c r="K533" s="15">
        <v>11</v>
      </c>
      <c r="L533" s="50"/>
      <c r="M533" s="6"/>
      <c r="N533" s="16">
        <f t="shared" si="183"/>
        <v>-2</v>
      </c>
      <c r="O533" s="17">
        <f t="shared" si="184"/>
        <v>-0.15384615384615385</v>
      </c>
      <c r="P533" s="10">
        <v>15</v>
      </c>
      <c r="Q533" s="10">
        <v>16</v>
      </c>
      <c r="R533" s="10">
        <v>13</v>
      </c>
      <c r="S533" s="10">
        <v>19</v>
      </c>
      <c r="T533" s="10">
        <v>29</v>
      </c>
      <c r="U533" s="10">
        <v>44</v>
      </c>
      <c r="V533" s="18">
        <f t="shared" si="167"/>
        <v>0</v>
      </c>
      <c r="W533" s="18">
        <f t="shared" si="168"/>
        <v>0.25</v>
      </c>
      <c r="X533" s="18">
        <f t="shared" si="169"/>
        <v>0.53846153846153844</v>
      </c>
      <c r="Y533" s="18">
        <f t="shared" si="170"/>
        <v>0.37931034482758619</v>
      </c>
      <c r="Z533" s="18">
        <f t="shared" si="171"/>
        <v>0.25</v>
      </c>
      <c r="AA533" s="47">
        <f t="shared" si="172"/>
        <v>18</v>
      </c>
      <c r="AB533" s="6">
        <f t="shared" si="173"/>
        <v>6</v>
      </c>
      <c r="AC533" s="40">
        <v>11</v>
      </c>
      <c r="AD533" s="40">
        <f t="shared" si="174"/>
        <v>0</v>
      </c>
      <c r="AE533" s="41">
        <f t="shared" si="175"/>
        <v>1</v>
      </c>
      <c r="AF533" s="4">
        <v>1</v>
      </c>
      <c r="AG533" s="4">
        <v>1</v>
      </c>
      <c r="AH533" s="87">
        <f t="shared" si="176"/>
        <v>0</v>
      </c>
      <c r="AI533" s="43">
        <f t="shared" si="177"/>
        <v>0</v>
      </c>
      <c r="AJ533" s="53">
        <f t="shared" si="178"/>
        <v>9.2999999999999972</v>
      </c>
      <c r="AK533" s="53">
        <f t="shared" si="179"/>
        <v>0</v>
      </c>
      <c r="AL533" s="53">
        <f t="shared" si="180"/>
        <v>0</v>
      </c>
      <c r="AM533" s="88">
        <f t="shared" si="181"/>
        <v>0</v>
      </c>
      <c r="AN533" s="88">
        <f t="shared" si="182"/>
        <v>0</v>
      </c>
    </row>
    <row r="534" spans="1:40" ht="15" hidden="1" x14ac:dyDescent="0.25">
      <c r="A534" s="11" t="s">
        <v>519</v>
      </c>
      <c r="B534" s="13" t="s">
        <v>522</v>
      </c>
      <c r="C534" s="1" t="str">
        <f t="shared" si="166"/>
        <v>KARABÜK</v>
      </c>
      <c r="D534" s="14">
        <v>86</v>
      </c>
      <c r="E534" s="14">
        <v>310</v>
      </c>
      <c r="F534" s="14">
        <v>488</v>
      </c>
      <c r="G534" s="14">
        <v>884</v>
      </c>
      <c r="H534" s="15">
        <v>91</v>
      </c>
      <c r="I534" s="15">
        <v>252</v>
      </c>
      <c r="J534" s="15">
        <v>543</v>
      </c>
      <c r="K534" s="15">
        <v>886</v>
      </c>
      <c r="L534" s="49">
        <v>10</v>
      </c>
      <c r="M534" s="6">
        <v>132</v>
      </c>
      <c r="N534" s="16">
        <f t="shared" si="183"/>
        <v>2</v>
      </c>
      <c r="O534" s="17">
        <f t="shared" si="184"/>
        <v>2.2624434389140274E-3</v>
      </c>
      <c r="P534" s="10">
        <v>511</v>
      </c>
      <c r="Q534" s="10">
        <v>631</v>
      </c>
      <c r="R534" s="10">
        <v>538</v>
      </c>
      <c r="S534" s="10">
        <v>709</v>
      </c>
      <c r="T534" s="10">
        <v>1169</v>
      </c>
      <c r="U534" s="10">
        <v>1680</v>
      </c>
      <c r="V534" s="18">
        <f t="shared" si="167"/>
        <v>0.17808219178082191</v>
      </c>
      <c r="W534" s="18">
        <f t="shared" si="168"/>
        <v>0.39936608557844688</v>
      </c>
      <c r="X534" s="18">
        <f t="shared" si="169"/>
        <v>0.78252788104089221</v>
      </c>
      <c r="Y534" s="18">
        <f t="shared" si="170"/>
        <v>0.5757057313943541</v>
      </c>
      <c r="Z534" s="18">
        <f t="shared" si="171"/>
        <v>0.45476190476190476</v>
      </c>
      <c r="AA534" s="47">
        <f t="shared" si="172"/>
        <v>496</v>
      </c>
      <c r="AB534" s="6">
        <f t="shared" si="173"/>
        <v>117</v>
      </c>
      <c r="AC534" s="40">
        <v>684</v>
      </c>
      <c r="AD534" s="40">
        <f t="shared" si="174"/>
        <v>202</v>
      </c>
      <c r="AE534" s="41">
        <f t="shared" si="175"/>
        <v>0.77200902934537241</v>
      </c>
      <c r="AF534" s="4">
        <v>27</v>
      </c>
      <c r="AG534" s="4">
        <v>37</v>
      </c>
      <c r="AH534" s="87">
        <f t="shared" si="176"/>
        <v>0.37037037037037035</v>
      </c>
      <c r="AI534" s="43">
        <f t="shared" si="177"/>
        <v>0.54054054054054057</v>
      </c>
      <c r="AJ534" s="53">
        <f t="shared" si="178"/>
        <v>145.29999999999995</v>
      </c>
      <c r="AK534" s="53">
        <f t="shared" si="179"/>
        <v>7</v>
      </c>
      <c r="AL534" s="53">
        <f t="shared" si="180"/>
        <v>1</v>
      </c>
      <c r="AM534" s="88">
        <f t="shared" si="181"/>
        <v>560</v>
      </c>
      <c r="AN534" s="88">
        <f t="shared" si="182"/>
        <v>1200</v>
      </c>
    </row>
    <row r="535" spans="1:40" ht="15" hidden="1" x14ac:dyDescent="0.25">
      <c r="A535" s="11" t="s">
        <v>519</v>
      </c>
      <c r="B535" s="13" t="s">
        <v>1104</v>
      </c>
      <c r="C535" s="1" t="str">
        <f t="shared" si="166"/>
        <v>KARABÜK</v>
      </c>
      <c r="D535" s="14">
        <v>14</v>
      </c>
      <c r="E535" s="14">
        <v>75</v>
      </c>
      <c r="F535" s="14">
        <v>104</v>
      </c>
      <c r="G535" s="14">
        <v>193</v>
      </c>
      <c r="H535" s="15">
        <v>18</v>
      </c>
      <c r="I535" s="15">
        <v>67</v>
      </c>
      <c r="J535" s="15">
        <v>93</v>
      </c>
      <c r="K535" s="15">
        <v>178</v>
      </c>
      <c r="L535" s="49">
        <v>14</v>
      </c>
      <c r="M535" s="6">
        <v>21</v>
      </c>
      <c r="N535" s="16">
        <f t="shared" si="183"/>
        <v>-15</v>
      </c>
      <c r="O535" s="17">
        <f t="shared" si="184"/>
        <v>-7.7720207253886009E-2</v>
      </c>
      <c r="P535" s="10">
        <v>124</v>
      </c>
      <c r="Q535" s="10">
        <v>196</v>
      </c>
      <c r="R535" s="10">
        <v>133</v>
      </c>
      <c r="S535" s="10">
        <v>180</v>
      </c>
      <c r="T535" s="10">
        <v>329</v>
      </c>
      <c r="U535" s="10">
        <v>453</v>
      </c>
      <c r="V535" s="18">
        <f t="shared" si="167"/>
        <v>0.14516129032258066</v>
      </c>
      <c r="W535" s="18">
        <f t="shared" si="168"/>
        <v>0.34183673469387754</v>
      </c>
      <c r="X535" s="18">
        <f t="shared" si="169"/>
        <v>0.64661654135338342</v>
      </c>
      <c r="Y535" s="18">
        <f t="shared" si="170"/>
        <v>0.46504559270516715</v>
      </c>
      <c r="Z535" s="18">
        <f t="shared" si="171"/>
        <v>0.37748344370860926</v>
      </c>
      <c r="AA535" s="47">
        <f t="shared" si="172"/>
        <v>176</v>
      </c>
      <c r="AB535" s="6">
        <f t="shared" si="173"/>
        <v>47</v>
      </c>
      <c r="AC535" s="40">
        <v>178</v>
      </c>
      <c r="AD535" s="40">
        <f t="shared" si="174"/>
        <v>0</v>
      </c>
      <c r="AE535" s="41">
        <f t="shared" si="175"/>
        <v>1</v>
      </c>
      <c r="AF535" s="4">
        <v>15</v>
      </c>
      <c r="AG535" s="4">
        <v>14</v>
      </c>
      <c r="AH535" s="87">
        <f t="shared" si="176"/>
        <v>0</v>
      </c>
      <c r="AI535" s="43">
        <f t="shared" si="177"/>
        <v>0</v>
      </c>
      <c r="AJ535" s="53">
        <f t="shared" si="178"/>
        <v>77.299999999999983</v>
      </c>
      <c r="AK535" s="53">
        <f t="shared" si="179"/>
        <v>3</v>
      </c>
      <c r="AL535" s="53">
        <f t="shared" si="180"/>
        <v>0</v>
      </c>
      <c r="AM535" s="88">
        <f t="shared" si="181"/>
        <v>240</v>
      </c>
      <c r="AN535" s="88">
        <f t="shared" si="182"/>
        <v>0</v>
      </c>
    </row>
    <row r="536" spans="1:40" ht="15" hidden="1" x14ac:dyDescent="0.25">
      <c r="A536" s="11" t="s">
        <v>523</v>
      </c>
      <c r="B536" s="13" t="s">
        <v>524</v>
      </c>
      <c r="C536" s="1" t="str">
        <f t="shared" si="166"/>
        <v>KARAMAN</v>
      </c>
      <c r="D536" s="14">
        <v>10</v>
      </c>
      <c r="E536" s="14">
        <v>44</v>
      </c>
      <c r="F536" s="14">
        <v>55</v>
      </c>
      <c r="G536" s="14">
        <v>109</v>
      </c>
      <c r="H536" s="15">
        <v>10</v>
      </c>
      <c r="I536" s="15">
        <v>44</v>
      </c>
      <c r="J536" s="15">
        <v>55</v>
      </c>
      <c r="K536" s="15">
        <v>109</v>
      </c>
      <c r="L536" s="49">
        <v>7</v>
      </c>
      <c r="M536" s="6">
        <v>7</v>
      </c>
      <c r="N536" s="16">
        <f t="shared" si="183"/>
        <v>0</v>
      </c>
      <c r="O536" s="17">
        <f t="shared" si="184"/>
        <v>0</v>
      </c>
      <c r="P536" s="10">
        <v>81</v>
      </c>
      <c r="Q536" s="10">
        <v>91</v>
      </c>
      <c r="R536" s="10">
        <v>79</v>
      </c>
      <c r="S536" s="10">
        <v>97</v>
      </c>
      <c r="T536" s="10">
        <v>170</v>
      </c>
      <c r="U536" s="10">
        <v>251</v>
      </c>
      <c r="V536" s="18">
        <f t="shared" si="167"/>
        <v>0.12345679012345678</v>
      </c>
      <c r="W536" s="18">
        <f t="shared" si="168"/>
        <v>0.48351648351648352</v>
      </c>
      <c r="X536" s="18">
        <f t="shared" si="169"/>
        <v>0.69620253164556967</v>
      </c>
      <c r="Y536" s="18">
        <f t="shared" si="170"/>
        <v>0.58235294117647063</v>
      </c>
      <c r="Z536" s="18">
        <f t="shared" si="171"/>
        <v>0.43426294820717132</v>
      </c>
      <c r="AA536" s="47">
        <f t="shared" si="172"/>
        <v>71</v>
      </c>
      <c r="AB536" s="6">
        <f t="shared" si="173"/>
        <v>24</v>
      </c>
      <c r="AC536" s="40">
        <v>109</v>
      </c>
      <c r="AD536" s="40">
        <f t="shared" si="174"/>
        <v>0</v>
      </c>
      <c r="AE536" s="41">
        <f t="shared" si="175"/>
        <v>1</v>
      </c>
      <c r="AF536" s="4">
        <v>8</v>
      </c>
      <c r="AG536" s="4">
        <v>7</v>
      </c>
      <c r="AH536" s="87">
        <f t="shared" si="176"/>
        <v>0</v>
      </c>
      <c r="AI536" s="43">
        <f t="shared" si="177"/>
        <v>0</v>
      </c>
      <c r="AJ536" s="53">
        <f t="shared" si="178"/>
        <v>19.999999999999986</v>
      </c>
      <c r="AK536" s="53">
        <f t="shared" si="179"/>
        <v>0</v>
      </c>
      <c r="AL536" s="53">
        <f t="shared" si="180"/>
        <v>0</v>
      </c>
      <c r="AM536" s="88">
        <f t="shared" si="181"/>
        <v>0</v>
      </c>
      <c r="AN536" s="88">
        <f t="shared" si="182"/>
        <v>0</v>
      </c>
    </row>
    <row r="537" spans="1:40" ht="15" hidden="1" x14ac:dyDescent="0.25">
      <c r="A537" s="11" t="s">
        <v>523</v>
      </c>
      <c r="B537" s="13" t="s">
        <v>525</v>
      </c>
      <c r="C537" s="1" t="str">
        <f t="shared" si="166"/>
        <v>KARAMAN</v>
      </c>
      <c r="D537" s="14">
        <v>3</v>
      </c>
      <c r="E537" s="14">
        <v>22</v>
      </c>
      <c r="F537" s="14">
        <v>35</v>
      </c>
      <c r="G537" s="14">
        <v>60</v>
      </c>
      <c r="H537" s="15">
        <v>5</v>
      </c>
      <c r="I537" s="15">
        <v>22</v>
      </c>
      <c r="J537" s="15">
        <v>28</v>
      </c>
      <c r="K537" s="15">
        <v>55</v>
      </c>
      <c r="L537" s="49">
        <v>1</v>
      </c>
      <c r="M537" s="6">
        <v>4</v>
      </c>
      <c r="N537" s="16">
        <f t="shared" si="183"/>
        <v>-5</v>
      </c>
      <c r="O537" s="17">
        <f t="shared" si="184"/>
        <v>-8.3333333333333329E-2</v>
      </c>
      <c r="P537" s="10">
        <v>32</v>
      </c>
      <c r="Q537" s="10">
        <v>49</v>
      </c>
      <c r="R537" s="10">
        <v>37</v>
      </c>
      <c r="S537" s="10">
        <v>49</v>
      </c>
      <c r="T537" s="10">
        <v>86</v>
      </c>
      <c r="U537" s="10">
        <v>118</v>
      </c>
      <c r="V537" s="18">
        <f t="shared" si="167"/>
        <v>0.15625</v>
      </c>
      <c r="W537" s="18">
        <f t="shared" si="168"/>
        <v>0.44897959183673469</v>
      </c>
      <c r="X537" s="18">
        <f t="shared" si="169"/>
        <v>0.67567567567567566</v>
      </c>
      <c r="Y537" s="18">
        <f t="shared" si="170"/>
        <v>0.54651162790697672</v>
      </c>
      <c r="Z537" s="18">
        <f t="shared" si="171"/>
        <v>0.44067796610169491</v>
      </c>
      <c r="AA537" s="47">
        <f t="shared" si="172"/>
        <v>39</v>
      </c>
      <c r="AB537" s="6">
        <f t="shared" si="173"/>
        <v>12</v>
      </c>
      <c r="AC537" s="40">
        <v>55</v>
      </c>
      <c r="AD537" s="40">
        <f t="shared" si="174"/>
        <v>0</v>
      </c>
      <c r="AE537" s="41">
        <f t="shared" si="175"/>
        <v>1</v>
      </c>
      <c r="AF537" s="4">
        <v>3</v>
      </c>
      <c r="AG537" s="4">
        <v>3</v>
      </c>
      <c r="AH537" s="87">
        <f t="shared" si="176"/>
        <v>0</v>
      </c>
      <c r="AI537" s="43">
        <f t="shared" si="177"/>
        <v>0</v>
      </c>
      <c r="AJ537" s="53">
        <f t="shared" si="178"/>
        <v>13.199999999999996</v>
      </c>
      <c r="AK537" s="53">
        <f t="shared" si="179"/>
        <v>0</v>
      </c>
      <c r="AL537" s="53">
        <f t="shared" si="180"/>
        <v>0</v>
      </c>
      <c r="AM537" s="88">
        <f t="shared" si="181"/>
        <v>0</v>
      </c>
      <c r="AN537" s="88">
        <f t="shared" si="182"/>
        <v>0</v>
      </c>
    </row>
    <row r="538" spans="1:40" ht="15" hidden="1" x14ac:dyDescent="0.25">
      <c r="A538" s="11" t="s">
        <v>523</v>
      </c>
      <c r="B538" s="13" t="s">
        <v>526</v>
      </c>
      <c r="C538" s="1" t="str">
        <f t="shared" si="166"/>
        <v>KARAMAN</v>
      </c>
      <c r="D538" s="14">
        <v>26</v>
      </c>
      <c r="E538" s="14">
        <v>138</v>
      </c>
      <c r="F538" s="14">
        <v>172</v>
      </c>
      <c r="G538" s="14">
        <v>336</v>
      </c>
      <c r="H538" s="15">
        <v>53</v>
      </c>
      <c r="I538" s="15">
        <v>140</v>
      </c>
      <c r="J538" s="15">
        <v>234</v>
      </c>
      <c r="K538" s="15">
        <v>427</v>
      </c>
      <c r="L538" s="49">
        <v>30</v>
      </c>
      <c r="M538" s="6">
        <v>37</v>
      </c>
      <c r="N538" s="16">
        <f t="shared" si="183"/>
        <v>91</v>
      </c>
      <c r="O538" s="17">
        <f t="shared" si="184"/>
        <v>0.27083333333333331</v>
      </c>
      <c r="P538" s="10">
        <v>330</v>
      </c>
      <c r="Q538" s="10">
        <v>396</v>
      </c>
      <c r="R538" s="10">
        <v>324</v>
      </c>
      <c r="S538" s="10">
        <v>420</v>
      </c>
      <c r="T538" s="10">
        <v>720</v>
      </c>
      <c r="U538" s="10">
        <v>1050</v>
      </c>
      <c r="V538" s="18">
        <f t="shared" si="167"/>
        <v>0.16060606060606061</v>
      </c>
      <c r="W538" s="18">
        <f t="shared" si="168"/>
        <v>0.35353535353535354</v>
      </c>
      <c r="X538" s="18">
        <f t="shared" si="169"/>
        <v>0.70061728395061729</v>
      </c>
      <c r="Y538" s="18">
        <f t="shared" si="170"/>
        <v>0.50972222222222219</v>
      </c>
      <c r="Z538" s="18">
        <f t="shared" si="171"/>
        <v>0.4</v>
      </c>
      <c r="AA538" s="47">
        <f t="shared" si="172"/>
        <v>353</v>
      </c>
      <c r="AB538" s="6">
        <f t="shared" si="173"/>
        <v>97</v>
      </c>
      <c r="AC538" s="40">
        <v>427</v>
      </c>
      <c r="AD538" s="40">
        <f t="shared" si="174"/>
        <v>0</v>
      </c>
      <c r="AE538" s="41">
        <f t="shared" si="175"/>
        <v>1</v>
      </c>
      <c r="AF538" s="4">
        <v>21</v>
      </c>
      <c r="AG538" s="4">
        <v>29</v>
      </c>
      <c r="AH538" s="87">
        <f t="shared" si="176"/>
        <v>0.38095238095238093</v>
      </c>
      <c r="AI538" s="43">
        <f t="shared" si="177"/>
        <v>0.55172413793103448</v>
      </c>
      <c r="AJ538" s="53">
        <f t="shared" si="178"/>
        <v>136.99999999999994</v>
      </c>
      <c r="AK538" s="53">
        <f t="shared" si="179"/>
        <v>6</v>
      </c>
      <c r="AL538" s="53">
        <f t="shared" si="180"/>
        <v>1</v>
      </c>
      <c r="AM538" s="88">
        <f t="shared" si="181"/>
        <v>480</v>
      </c>
      <c r="AN538" s="88">
        <f t="shared" si="182"/>
        <v>1200</v>
      </c>
    </row>
    <row r="539" spans="1:40" ht="15" hidden="1" x14ac:dyDescent="0.25">
      <c r="A539" s="11" t="s">
        <v>523</v>
      </c>
      <c r="B539" s="13" t="s">
        <v>527</v>
      </c>
      <c r="C539" s="1" t="str">
        <f t="shared" si="166"/>
        <v>KARAMAN</v>
      </c>
      <c r="D539" s="14">
        <v>13</v>
      </c>
      <c r="E539" s="14">
        <v>23</v>
      </c>
      <c r="F539" s="14">
        <v>28</v>
      </c>
      <c r="G539" s="14">
        <v>64</v>
      </c>
      <c r="H539" s="15">
        <v>0</v>
      </c>
      <c r="I539" s="15">
        <v>13</v>
      </c>
      <c r="J539" s="15">
        <v>32</v>
      </c>
      <c r="K539" s="15">
        <v>45</v>
      </c>
      <c r="L539" s="49">
        <v>1</v>
      </c>
      <c r="M539" s="6">
        <v>5</v>
      </c>
      <c r="N539" s="16">
        <f t="shared" si="183"/>
        <v>-19</v>
      </c>
      <c r="O539" s="17">
        <f t="shared" si="184"/>
        <v>-0.296875</v>
      </c>
      <c r="P539" s="10">
        <v>40</v>
      </c>
      <c r="Q539" s="10">
        <v>52</v>
      </c>
      <c r="R539" s="10">
        <v>49</v>
      </c>
      <c r="S539" s="10">
        <v>69</v>
      </c>
      <c r="T539" s="10">
        <v>101</v>
      </c>
      <c r="U539" s="10">
        <v>141</v>
      </c>
      <c r="V539" s="18">
        <f t="shared" si="167"/>
        <v>0</v>
      </c>
      <c r="W539" s="18">
        <f t="shared" si="168"/>
        <v>0.25</v>
      </c>
      <c r="X539" s="18">
        <f t="shared" si="169"/>
        <v>0.5714285714285714</v>
      </c>
      <c r="Y539" s="18">
        <f t="shared" si="170"/>
        <v>0.40594059405940597</v>
      </c>
      <c r="Z539" s="18">
        <f t="shared" si="171"/>
        <v>0.29078014184397161</v>
      </c>
      <c r="AA539" s="47">
        <f t="shared" si="172"/>
        <v>60</v>
      </c>
      <c r="AB539" s="6">
        <f t="shared" si="173"/>
        <v>21</v>
      </c>
      <c r="AC539" s="40">
        <v>45</v>
      </c>
      <c r="AD539" s="40">
        <f t="shared" si="174"/>
        <v>0</v>
      </c>
      <c r="AE539" s="41">
        <f t="shared" si="175"/>
        <v>1</v>
      </c>
      <c r="AF539" s="4">
        <v>3</v>
      </c>
      <c r="AG539" s="4">
        <v>3</v>
      </c>
      <c r="AH539" s="87">
        <f t="shared" si="176"/>
        <v>0</v>
      </c>
      <c r="AI539" s="43">
        <f t="shared" si="177"/>
        <v>0</v>
      </c>
      <c r="AJ539" s="53">
        <f t="shared" si="178"/>
        <v>29.699999999999989</v>
      </c>
      <c r="AK539" s="53">
        <f t="shared" si="179"/>
        <v>1</v>
      </c>
      <c r="AL539" s="53">
        <f t="shared" si="180"/>
        <v>0</v>
      </c>
      <c r="AM539" s="88">
        <f t="shared" si="181"/>
        <v>80</v>
      </c>
      <c r="AN539" s="88">
        <f t="shared" si="182"/>
        <v>0</v>
      </c>
    </row>
    <row r="540" spans="1:40" ht="15" hidden="1" x14ac:dyDescent="0.25">
      <c r="A540" s="11" t="s">
        <v>523</v>
      </c>
      <c r="B540" s="13" t="s">
        <v>1068</v>
      </c>
      <c r="C540" s="1" t="str">
        <f t="shared" si="166"/>
        <v>KARAMAN</v>
      </c>
      <c r="D540" s="14">
        <v>178</v>
      </c>
      <c r="E540" s="14">
        <v>1089</v>
      </c>
      <c r="F540" s="14">
        <v>1892</v>
      </c>
      <c r="G540" s="14">
        <v>3159</v>
      </c>
      <c r="H540" s="15">
        <v>169</v>
      </c>
      <c r="I540" s="15">
        <v>910</v>
      </c>
      <c r="J540" s="15">
        <v>2192</v>
      </c>
      <c r="K540" s="15">
        <v>3271</v>
      </c>
      <c r="L540" s="49">
        <v>69</v>
      </c>
      <c r="M540" s="6">
        <v>626</v>
      </c>
      <c r="N540" s="16">
        <f t="shared" si="183"/>
        <v>112</v>
      </c>
      <c r="O540" s="17">
        <f t="shared" si="184"/>
        <v>3.5454257676479896E-2</v>
      </c>
      <c r="P540" s="10">
        <v>2115</v>
      </c>
      <c r="Q540" s="10">
        <v>2718</v>
      </c>
      <c r="R540" s="10">
        <v>2166</v>
      </c>
      <c r="S540" s="10">
        <v>2845</v>
      </c>
      <c r="T540" s="10">
        <v>4884</v>
      </c>
      <c r="U540" s="10">
        <v>6999</v>
      </c>
      <c r="V540" s="18">
        <f t="shared" si="167"/>
        <v>7.9905437352245867E-2</v>
      </c>
      <c r="W540" s="18">
        <f t="shared" si="168"/>
        <v>0.33480500367917587</v>
      </c>
      <c r="X540" s="18">
        <f t="shared" si="169"/>
        <v>0.75484764542936289</v>
      </c>
      <c r="Y540" s="18">
        <f t="shared" si="170"/>
        <v>0.52108927108927106</v>
      </c>
      <c r="Z540" s="18">
        <f t="shared" si="171"/>
        <v>0.38776968138305473</v>
      </c>
      <c r="AA540" s="47">
        <f t="shared" si="172"/>
        <v>2339</v>
      </c>
      <c r="AB540" s="6">
        <f t="shared" si="173"/>
        <v>531</v>
      </c>
      <c r="AC540" s="40">
        <v>2831</v>
      </c>
      <c r="AD540" s="40">
        <f t="shared" si="174"/>
        <v>440</v>
      </c>
      <c r="AE540" s="41">
        <f t="shared" si="175"/>
        <v>0.86548456129623963</v>
      </c>
      <c r="AF540" s="4">
        <v>120</v>
      </c>
      <c r="AG540" s="4">
        <v>156</v>
      </c>
      <c r="AH540" s="87">
        <f t="shared" si="176"/>
        <v>0.3</v>
      </c>
      <c r="AI540" s="43">
        <f t="shared" si="177"/>
        <v>0.46153846153846156</v>
      </c>
      <c r="AJ540" s="53">
        <f t="shared" si="178"/>
        <v>873.79999999999973</v>
      </c>
      <c r="AK540" s="53">
        <f t="shared" si="179"/>
        <v>43</v>
      </c>
      <c r="AL540" s="53">
        <f t="shared" si="180"/>
        <v>8</v>
      </c>
      <c r="AM540" s="88">
        <f t="shared" si="181"/>
        <v>3440</v>
      </c>
      <c r="AN540" s="88">
        <f t="shared" si="182"/>
        <v>9600</v>
      </c>
    </row>
    <row r="541" spans="1:40" ht="15" hidden="1" x14ac:dyDescent="0.25">
      <c r="A541" s="11" t="s">
        <v>523</v>
      </c>
      <c r="B541" s="13" t="s">
        <v>528</v>
      </c>
      <c r="C541" s="1" t="str">
        <f t="shared" si="166"/>
        <v>KARAMAN</v>
      </c>
      <c r="D541" s="14">
        <v>8</v>
      </c>
      <c r="E541" s="14">
        <v>74</v>
      </c>
      <c r="F541" s="14">
        <v>76</v>
      </c>
      <c r="G541" s="14">
        <v>158</v>
      </c>
      <c r="H541" s="15">
        <v>6</v>
      </c>
      <c r="I541" s="15">
        <v>62</v>
      </c>
      <c r="J541" s="15">
        <v>60</v>
      </c>
      <c r="K541" s="15">
        <v>128</v>
      </c>
      <c r="L541" s="49">
        <v>32</v>
      </c>
      <c r="M541" s="6">
        <v>6</v>
      </c>
      <c r="N541" s="16">
        <f t="shared" si="183"/>
        <v>-30</v>
      </c>
      <c r="O541" s="17">
        <f t="shared" si="184"/>
        <v>-0.189873417721519</v>
      </c>
      <c r="P541" s="10">
        <v>129</v>
      </c>
      <c r="Q541" s="10">
        <v>171</v>
      </c>
      <c r="R541" s="10">
        <v>136</v>
      </c>
      <c r="S541" s="10">
        <v>176</v>
      </c>
      <c r="T541" s="10">
        <v>307</v>
      </c>
      <c r="U541" s="10">
        <v>436</v>
      </c>
      <c r="V541" s="18">
        <f t="shared" si="167"/>
        <v>4.6511627906976744E-2</v>
      </c>
      <c r="W541" s="18">
        <f t="shared" si="168"/>
        <v>0.36257309941520466</v>
      </c>
      <c r="X541" s="18">
        <f t="shared" si="169"/>
        <v>0.63235294117647056</v>
      </c>
      <c r="Y541" s="18">
        <f t="shared" si="170"/>
        <v>0.48208469055374592</v>
      </c>
      <c r="Z541" s="18">
        <f t="shared" si="171"/>
        <v>0.35321100917431192</v>
      </c>
      <c r="AA541" s="47">
        <f t="shared" si="172"/>
        <v>159</v>
      </c>
      <c r="AB541" s="6">
        <f t="shared" si="173"/>
        <v>50</v>
      </c>
      <c r="AC541" s="40">
        <v>128</v>
      </c>
      <c r="AD541" s="40">
        <f t="shared" si="174"/>
        <v>0</v>
      </c>
      <c r="AE541" s="41">
        <f t="shared" si="175"/>
        <v>1</v>
      </c>
      <c r="AF541" s="4">
        <v>8</v>
      </c>
      <c r="AG541" s="4">
        <v>8</v>
      </c>
      <c r="AH541" s="87">
        <f t="shared" si="176"/>
        <v>0</v>
      </c>
      <c r="AI541" s="43">
        <f t="shared" si="177"/>
        <v>0</v>
      </c>
      <c r="AJ541" s="53">
        <f t="shared" si="178"/>
        <v>66.899999999999977</v>
      </c>
      <c r="AK541" s="53">
        <f t="shared" si="179"/>
        <v>3</v>
      </c>
      <c r="AL541" s="53">
        <f t="shared" si="180"/>
        <v>0</v>
      </c>
      <c r="AM541" s="88">
        <f t="shared" si="181"/>
        <v>240</v>
      </c>
      <c r="AN541" s="88">
        <f t="shared" si="182"/>
        <v>0</v>
      </c>
    </row>
    <row r="542" spans="1:40" ht="15" hidden="1" x14ac:dyDescent="0.25">
      <c r="A542" s="11" t="s">
        <v>529</v>
      </c>
      <c r="B542" s="13" t="s">
        <v>530</v>
      </c>
      <c r="C542" s="1" t="str">
        <f t="shared" si="166"/>
        <v>KARS</v>
      </c>
      <c r="D542" s="14">
        <v>8</v>
      </c>
      <c r="E542" s="14">
        <v>105</v>
      </c>
      <c r="F542" s="14">
        <v>74</v>
      </c>
      <c r="G542" s="14">
        <v>187</v>
      </c>
      <c r="H542" s="15">
        <v>22</v>
      </c>
      <c r="I542" s="15">
        <v>85</v>
      </c>
      <c r="J542" s="15">
        <v>65</v>
      </c>
      <c r="K542" s="15">
        <v>172</v>
      </c>
      <c r="L542" s="49">
        <v>36</v>
      </c>
      <c r="M542" s="6">
        <v>7</v>
      </c>
      <c r="N542" s="16">
        <f t="shared" si="183"/>
        <v>-15</v>
      </c>
      <c r="O542" s="17">
        <f t="shared" si="184"/>
        <v>-8.0213903743315509E-2</v>
      </c>
      <c r="P542" s="10">
        <v>134</v>
      </c>
      <c r="Q542" s="10">
        <v>204</v>
      </c>
      <c r="R542" s="10">
        <v>147</v>
      </c>
      <c r="S542" s="10">
        <v>191</v>
      </c>
      <c r="T542" s="10">
        <v>351</v>
      </c>
      <c r="U542" s="10">
        <v>485</v>
      </c>
      <c r="V542" s="18">
        <f t="shared" si="167"/>
        <v>0.16417910447761194</v>
      </c>
      <c r="W542" s="18">
        <f t="shared" si="168"/>
        <v>0.41666666666666669</v>
      </c>
      <c r="X542" s="18">
        <f t="shared" si="169"/>
        <v>0.63945578231292521</v>
      </c>
      <c r="Y542" s="18">
        <f t="shared" si="170"/>
        <v>0.50997150997150997</v>
      </c>
      <c r="Z542" s="18">
        <f t="shared" si="171"/>
        <v>0.41443298969072168</v>
      </c>
      <c r="AA542" s="47">
        <f t="shared" si="172"/>
        <v>172</v>
      </c>
      <c r="AB542" s="6">
        <f t="shared" si="173"/>
        <v>53</v>
      </c>
      <c r="AC542" s="40">
        <v>172</v>
      </c>
      <c r="AD542" s="40">
        <f t="shared" si="174"/>
        <v>0</v>
      </c>
      <c r="AE542" s="41">
        <f t="shared" si="175"/>
        <v>1</v>
      </c>
      <c r="AF542" s="4">
        <v>14</v>
      </c>
      <c r="AG542" s="4">
        <v>14</v>
      </c>
      <c r="AH542" s="87">
        <f t="shared" si="176"/>
        <v>0</v>
      </c>
      <c r="AI542" s="43">
        <f t="shared" si="177"/>
        <v>0</v>
      </c>
      <c r="AJ542" s="53">
        <f t="shared" si="178"/>
        <v>66.699999999999989</v>
      </c>
      <c r="AK542" s="53">
        <f t="shared" si="179"/>
        <v>3</v>
      </c>
      <c r="AL542" s="53">
        <f t="shared" si="180"/>
        <v>0</v>
      </c>
      <c r="AM542" s="88">
        <f t="shared" si="181"/>
        <v>240</v>
      </c>
      <c r="AN542" s="88">
        <f t="shared" si="182"/>
        <v>0</v>
      </c>
    </row>
    <row r="543" spans="1:40" ht="15" hidden="1" x14ac:dyDescent="0.25">
      <c r="A543" s="11" t="s">
        <v>529</v>
      </c>
      <c r="B543" s="13" t="s">
        <v>531</v>
      </c>
      <c r="C543" s="1" t="str">
        <f t="shared" si="166"/>
        <v>KARS</v>
      </c>
      <c r="D543" s="14">
        <v>63</v>
      </c>
      <c r="E543" s="14">
        <v>179</v>
      </c>
      <c r="F543" s="14">
        <v>114</v>
      </c>
      <c r="G543" s="14">
        <v>356</v>
      </c>
      <c r="H543" s="15">
        <v>41</v>
      </c>
      <c r="I543" s="15">
        <v>158</v>
      </c>
      <c r="J543" s="15">
        <v>98</v>
      </c>
      <c r="K543" s="15">
        <v>297</v>
      </c>
      <c r="L543" s="49">
        <v>41</v>
      </c>
      <c r="M543" s="6">
        <v>13</v>
      </c>
      <c r="N543" s="16">
        <f t="shared" si="183"/>
        <v>-59</v>
      </c>
      <c r="O543" s="17">
        <f t="shared" si="184"/>
        <v>-0.16573033707865167</v>
      </c>
      <c r="P543" s="10">
        <v>242</v>
      </c>
      <c r="Q543" s="10">
        <v>329</v>
      </c>
      <c r="R543" s="10">
        <v>208</v>
      </c>
      <c r="S543" s="10">
        <v>286</v>
      </c>
      <c r="T543" s="10">
        <v>537</v>
      </c>
      <c r="U543" s="10">
        <v>779</v>
      </c>
      <c r="V543" s="18">
        <f t="shared" si="167"/>
        <v>0.16942148760330578</v>
      </c>
      <c r="W543" s="18">
        <f t="shared" si="168"/>
        <v>0.48024316109422494</v>
      </c>
      <c r="X543" s="18">
        <f t="shared" si="169"/>
        <v>0.60576923076923073</v>
      </c>
      <c r="Y543" s="18">
        <f t="shared" si="170"/>
        <v>0.52886405959031657</v>
      </c>
      <c r="Z543" s="18">
        <f t="shared" si="171"/>
        <v>0.41720154043645702</v>
      </c>
      <c r="AA543" s="47">
        <f t="shared" si="172"/>
        <v>253</v>
      </c>
      <c r="AB543" s="6">
        <f t="shared" si="173"/>
        <v>82</v>
      </c>
      <c r="AC543" s="40">
        <v>297</v>
      </c>
      <c r="AD543" s="40">
        <f t="shared" si="174"/>
        <v>0</v>
      </c>
      <c r="AE543" s="41">
        <f t="shared" si="175"/>
        <v>1</v>
      </c>
      <c r="AF543" s="4">
        <v>26</v>
      </c>
      <c r="AG543" s="4">
        <v>25</v>
      </c>
      <c r="AH543" s="87">
        <f t="shared" si="176"/>
        <v>0</v>
      </c>
      <c r="AI543" s="43">
        <f t="shared" si="177"/>
        <v>0</v>
      </c>
      <c r="AJ543" s="53">
        <f t="shared" si="178"/>
        <v>91.899999999999977</v>
      </c>
      <c r="AK543" s="53">
        <f t="shared" si="179"/>
        <v>4</v>
      </c>
      <c r="AL543" s="53">
        <f t="shared" si="180"/>
        <v>0</v>
      </c>
      <c r="AM543" s="88">
        <f t="shared" si="181"/>
        <v>320</v>
      </c>
      <c r="AN543" s="88">
        <f t="shared" si="182"/>
        <v>0</v>
      </c>
    </row>
    <row r="544" spans="1:40" ht="15" hidden="1" x14ac:dyDescent="0.25">
      <c r="A544" s="11" t="s">
        <v>529</v>
      </c>
      <c r="B544" s="13" t="s">
        <v>532</v>
      </c>
      <c r="C544" s="1" t="str">
        <f t="shared" si="166"/>
        <v>KARS</v>
      </c>
      <c r="D544" s="14">
        <v>12</v>
      </c>
      <c r="E544" s="14">
        <v>166</v>
      </c>
      <c r="F544" s="14">
        <v>157</v>
      </c>
      <c r="G544" s="14">
        <v>335</v>
      </c>
      <c r="H544" s="15">
        <v>1</v>
      </c>
      <c r="I544" s="15">
        <v>153</v>
      </c>
      <c r="J544" s="15">
        <v>154</v>
      </c>
      <c r="K544" s="15">
        <v>308</v>
      </c>
      <c r="L544" s="49">
        <v>94</v>
      </c>
      <c r="M544" s="6">
        <v>9</v>
      </c>
      <c r="N544" s="16">
        <f t="shared" si="183"/>
        <v>-27</v>
      </c>
      <c r="O544" s="17">
        <f t="shared" si="184"/>
        <v>-8.0597014925373134E-2</v>
      </c>
      <c r="P544" s="10">
        <v>422</v>
      </c>
      <c r="Q544" s="10">
        <v>599</v>
      </c>
      <c r="R544" s="10">
        <v>430</v>
      </c>
      <c r="S544" s="10">
        <v>558</v>
      </c>
      <c r="T544" s="10">
        <v>1029</v>
      </c>
      <c r="U544" s="10">
        <v>1451</v>
      </c>
      <c r="V544" s="18">
        <f t="shared" si="167"/>
        <v>2.3696682464454978E-3</v>
      </c>
      <c r="W544" s="18">
        <f t="shared" si="168"/>
        <v>0.25542570951585974</v>
      </c>
      <c r="X544" s="18">
        <f t="shared" si="169"/>
        <v>0.55581395348837215</v>
      </c>
      <c r="Y544" s="18">
        <f t="shared" si="170"/>
        <v>0.38095238095238093</v>
      </c>
      <c r="Z544" s="18">
        <f t="shared" si="171"/>
        <v>0.27084769124741559</v>
      </c>
      <c r="AA544" s="47">
        <f t="shared" si="172"/>
        <v>637</v>
      </c>
      <c r="AB544" s="6">
        <f t="shared" si="173"/>
        <v>191</v>
      </c>
      <c r="AC544" s="40">
        <v>308</v>
      </c>
      <c r="AD544" s="40">
        <f t="shared" si="174"/>
        <v>0</v>
      </c>
      <c r="AE544" s="41">
        <f t="shared" si="175"/>
        <v>1</v>
      </c>
      <c r="AF544" s="4">
        <v>19</v>
      </c>
      <c r="AG544" s="4">
        <v>22</v>
      </c>
      <c r="AH544" s="87">
        <f t="shared" si="176"/>
        <v>0.15789473684210525</v>
      </c>
      <c r="AI544" s="43">
        <f t="shared" si="177"/>
        <v>0.27272727272727271</v>
      </c>
      <c r="AJ544" s="53">
        <f t="shared" si="178"/>
        <v>328.29999999999995</v>
      </c>
      <c r="AK544" s="53">
        <f t="shared" si="179"/>
        <v>16</v>
      </c>
      <c r="AL544" s="53">
        <f t="shared" si="180"/>
        <v>3</v>
      </c>
      <c r="AM544" s="88">
        <f t="shared" si="181"/>
        <v>1280</v>
      </c>
      <c r="AN544" s="88">
        <f t="shared" si="182"/>
        <v>3600</v>
      </c>
    </row>
    <row r="545" spans="1:40" ht="15" hidden="1" x14ac:dyDescent="0.25">
      <c r="A545" s="11" t="s">
        <v>529</v>
      </c>
      <c r="B545" s="13" t="s">
        <v>533</v>
      </c>
      <c r="C545" s="1" t="str">
        <f t="shared" si="166"/>
        <v>KARS</v>
      </c>
      <c r="D545" s="14">
        <v>90</v>
      </c>
      <c r="E545" s="14">
        <v>350</v>
      </c>
      <c r="F545" s="14">
        <v>328</v>
      </c>
      <c r="G545" s="14">
        <v>768</v>
      </c>
      <c r="H545" s="15">
        <v>106</v>
      </c>
      <c r="I545" s="15">
        <v>447</v>
      </c>
      <c r="J545" s="15">
        <v>405</v>
      </c>
      <c r="K545" s="15">
        <v>958</v>
      </c>
      <c r="L545" s="49">
        <v>187</v>
      </c>
      <c r="M545" s="6">
        <v>33</v>
      </c>
      <c r="N545" s="16">
        <f t="shared" si="183"/>
        <v>190</v>
      </c>
      <c r="O545" s="17">
        <f t="shared" si="184"/>
        <v>0.24739583333333334</v>
      </c>
      <c r="P545" s="10">
        <v>703</v>
      </c>
      <c r="Q545" s="10">
        <v>1137</v>
      </c>
      <c r="R545" s="10">
        <v>762</v>
      </c>
      <c r="S545" s="10">
        <v>1041</v>
      </c>
      <c r="T545" s="10">
        <v>1899</v>
      </c>
      <c r="U545" s="10">
        <v>2602</v>
      </c>
      <c r="V545" s="18">
        <f t="shared" si="167"/>
        <v>0.15078236130867709</v>
      </c>
      <c r="W545" s="18">
        <f t="shared" si="168"/>
        <v>0.39313984168865435</v>
      </c>
      <c r="X545" s="18">
        <f t="shared" si="169"/>
        <v>0.73359580052493434</v>
      </c>
      <c r="Y545" s="18">
        <f t="shared" si="170"/>
        <v>0.52975250131648233</v>
      </c>
      <c r="Z545" s="18">
        <f t="shared" si="171"/>
        <v>0.42736356648731744</v>
      </c>
      <c r="AA545" s="47">
        <f t="shared" si="172"/>
        <v>893</v>
      </c>
      <c r="AB545" s="6">
        <f t="shared" si="173"/>
        <v>203</v>
      </c>
      <c r="AC545" s="40">
        <v>778</v>
      </c>
      <c r="AD545" s="40">
        <f t="shared" si="174"/>
        <v>180</v>
      </c>
      <c r="AE545" s="41">
        <f t="shared" si="175"/>
        <v>0.81210855949895611</v>
      </c>
      <c r="AF545" s="4">
        <v>48</v>
      </c>
      <c r="AG545" s="4">
        <v>51</v>
      </c>
      <c r="AH545" s="87">
        <f t="shared" si="176"/>
        <v>6.25E-2</v>
      </c>
      <c r="AI545" s="43">
        <f t="shared" si="177"/>
        <v>0.11764705882352941</v>
      </c>
      <c r="AJ545" s="53">
        <f t="shared" si="178"/>
        <v>323.29999999999995</v>
      </c>
      <c r="AK545" s="53">
        <f t="shared" si="179"/>
        <v>16</v>
      </c>
      <c r="AL545" s="53">
        <f t="shared" si="180"/>
        <v>3</v>
      </c>
      <c r="AM545" s="88">
        <f t="shared" si="181"/>
        <v>1280</v>
      </c>
      <c r="AN545" s="88">
        <f t="shared" si="182"/>
        <v>3600</v>
      </c>
    </row>
    <row r="546" spans="1:40" ht="15" hidden="1" customHeight="1" x14ac:dyDescent="0.25">
      <c r="A546" s="11" t="s">
        <v>529</v>
      </c>
      <c r="B546" s="13" t="s">
        <v>1069</v>
      </c>
      <c r="C546" s="1" t="str">
        <f t="shared" si="166"/>
        <v>KARS</v>
      </c>
      <c r="D546" s="14">
        <v>150</v>
      </c>
      <c r="E546" s="14">
        <v>639</v>
      </c>
      <c r="F546" s="14">
        <v>759</v>
      </c>
      <c r="G546" s="14">
        <v>1548</v>
      </c>
      <c r="H546" s="15">
        <v>197</v>
      </c>
      <c r="I546" s="15">
        <v>692</v>
      </c>
      <c r="J546" s="15">
        <v>915</v>
      </c>
      <c r="K546" s="15">
        <v>1804</v>
      </c>
      <c r="L546" s="49">
        <v>243</v>
      </c>
      <c r="M546" s="6">
        <v>135</v>
      </c>
      <c r="N546" s="16">
        <f t="shared" si="183"/>
        <v>256</v>
      </c>
      <c r="O546" s="17">
        <f t="shared" si="184"/>
        <v>0.16537467700258399</v>
      </c>
      <c r="P546" s="10">
        <v>1602</v>
      </c>
      <c r="Q546" s="10">
        <v>2087</v>
      </c>
      <c r="R546" s="10">
        <v>1594</v>
      </c>
      <c r="S546" s="10">
        <v>2089</v>
      </c>
      <c r="T546" s="10">
        <v>3681</v>
      </c>
      <c r="U546" s="10">
        <v>5283</v>
      </c>
      <c r="V546" s="18">
        <f t="shared" si="167"/>
        <v>0.1229712858926342</v>
      </c>
      <c r="W546" s="18">
        <f t="shared" si="168"/>
        <v>0.33157642549113558</v>
      </c>
      <c r="X546" s="18">
        <f t="shared" si="169"/>
        <v>0.64178168130489333</v>
      </c>
      <c r="Y546" s="18">
        <f t="shared" si="170"/>
        <v>0.46590600380331432</v>
      </c>
      <c r="Z546" s="18">
        <f t="shared" si="171"/>
        <v>0.36191557826992238</v>
      </c>
      <c r="AA546" s="47">
        <f t="shared" si="172"/>
        <v>1966</v>
      </c>
      <c r="AB546" s="6">
        <f t="shared" si="173"/>
        <v>571</v>
      </c>
      <c r="AC546" s="40">
        <v>1697</v>
      </c>
      <c r="AD546" s="40">
        <f t="shared" si="174"/>
        <v>107</v>
      </c>
      <c r="AE546" s="41">
        <f t="shared" si="175"/>
        <v>0.94068736141906872</v>
      </c>
      <c r="AF546" s="4">
        <v>106</v>
      </c>
      <c r="AG546" s="4">
        <v>107</v>
      </c>
      <c r="AH546" s="87">
        <f t="shared" si="176"/>
        <v>9.433962264150943E-3</v>
      </c>
      <c r="AI546" s="43">
        <f t="shared" si="177"/>
        <v>1.8691588785046728E-2</v>
      </c>
      <c r="AJ546" s="53">
        <f t="shared" si="178"/>
        <v>861.69999999999982</v>
      </c>
      <c r="AK546" s="53">
        <f t="shared" si="179"/>
        <v>43</v>
      </c>
      <c r="AL546" s="53">
        <f t="shared" si="180"/>
        <v>8</v>
      </c>
      <c r="AM546" s="88">
        <f t="shared" si="181"/>
        <v>3440</v>
      </c>
      <c r="AN546" s="88">
        <f t="shared" si="182"/>
        <v>9600</v>
      </c>
    </row>
    <row r="547" spans="1:40" ht="15" hidden="1" x14ac:dyDescent="0.25">
      <c r="A547" s="11" t="s">
        <v>529</v>
      </c>
      <c r="B547" s="13" t="s">
        <v>534</v>
      </c>
      <c r="C547" s="1" t="str">
        <f t="shared" si="166"/>
        <v>KARS</v>
      </c>
      <c r="D547" s="14">
        <v>57</v>
      </c>
      <c r="E547" s="14">
        <v>341</v>
      </c>
      <c r="F547" s="14">
        <v>265</v>
      </c>
      <c r="G547" s="14">
        <v>663</v>
      </c>
      <c r="H547" s="15">
        <v>73</v>
      </c>
      <c r="I547" s="15">
        <v>303</v>
      </c>
      <c r="J547" s="15">
        <v>256</v>
      </c>
      <c r="K547" s="15">
        <v>632</v>
      </c>
      <c r="L547" s="49">
        <v>236</v>
      </c>
      <c r="M547" s="6">
        <v>29</v>
      </c>
      <c r="N547" s="16">
        <f t="shared" si="183"/>
        <v>-31</v>
      </c>
      <c r="O547" s="17">
        <f t="shared" si="184"/>
        <v>-4.6757164404223228E-2</v>
      </c>
      <c r="P547" s="10">
        <v>725</v>
      </c>
      <c r="Q547" s="10">
        <v>989</v>
      </c>
      <c r="R547" s="10">
        <v>772</v>
      </c>
      <c r="S547" s="10">
        <v>1009</v>
      </c>
      <c r="T547" s="10">
        <v>1761</v>
      </c>
      <c r="U547" s="10">
        <v>2486</v>
      </c>
      <c r="V547" s="18">
        <f t="shared" si="167"/>
        <v>0.10068965517241379</v>
      </c>
      <c r="W547" s="18">
        <f t="shared" si="168"/>
        <v>0.30637007077856421</v>
      </c>
      <c r="X547" s="18">
        <f t="shared" si="169"/>
        <v>0.59974093264248707</v>
      </c>
      <c r="Y547" s="18">
        <f t="shared" si="170"/>
        <v>0.43498012492901761</v>
      </c>
      <c r="Z547" s="18">
        <f t="shared" si="171"/>
        <v>0.33748994368463398</v>
      </c>
      <c r="AA547" s="47">
        <f t="shared" si="172"/>
        <v>995</v>
      </c>
      <c r="AB547" s="6">
        <f t="shared" si="173"/>
        <v>309</v>
      </c>
      <c r="AC547" s="40">
        <v>632</v>
      </c>
      <c r="AD547" s="40">
        <f t="shared" si="174"/>
        <v>0</v>
      </c>
      <c r="AE547" s="41">
        <f t="shared" si="175"/>
        <v>1</v>
      </c>
      <c r="AF547" s="4">
        <v>46</v>
      </c>
      <c r="AG547" s="4">
        <v>40</v>
      </c>
      <c r="AH547" s="87">
        <f t="shared" si="176"/>
        <v>0</v>
      </c>
      <c r="AI547" s="43">
        <f t="shared" si="177"/>
        <v>0</v>
      </c>
      <c r="AJ547" s="53">
        <f t="shared" si="178"/>
        <v>466.69999999999982</v>
      </c>
      <c r="AK547" s="53">
        <f t="shared" si="179"/>
        <v>23</v>
      </c>
      <c r="AL547" s="53">
        <f t="shared" si="180"/>
        <v>4</v>
      </c>
      <c r="AM547" s="88">
        <f t="shared" si="181"/>
        <v>1840</v>
      </c>
      <c r="AN547" s="88">
        <f t="shared" si="182"/>
        <v>4800</v>
      </c>
    </row>
    <row r="548" spans="1:40" ht="15" hidden="1" x14ac:dyDescent="0.25">
      <c r="A548" s="11" t="s">
        <v>529</v>
      </c>
      <c r="B548" s="13" t="s">
        <v>535</v>
      </c>
      <c r="C548" s="1" t="str">
        <f t="shared" si="166"/>
        <v>KARS</v>
      </c>
      <c r="D548" s="14">
        <v>43</v>
      </c>
      <c r="E548" s="14">
        <v>273</v>
      </c>
      <c r="F548" s="14">
        <v>195</v>
      </c>
      <c r="G548" s="14">
        <v>511</v>
      </c>
      <c r="H548" s="15">
        <v>38</v>
      </c>
      <c r="I548" s="15">
        <v>239</v>
      </c>
      <c r="J548" s="15">
        <v>181</v>
      </c>
      <c r="K548" s="15">
        <v>458</v>
      </c>
      <c r="L548" s="49">
        <v>116</v>
      </c>
      <c r="M548" s="6">
        <v>11</v>
      </c>
      <c r="N548" s="16">
        <f t="shared" si="183"/>
        <v>-53</v>
      </c>
      <c r="O548" s="17">
        <f t="shared" si="184"/>
        <v>-0.10371819960861056</v>
      </c>
      <c r="P548" s="10">
        <v>399</v>
      </c>
      <c r="Q548" s="10">
        <v>552</v>
      </c>
      <c r="R548" s="10">
        <v>458</v>
      </c>
      <c r="S548" s="10">
        <v>579</v>
      </c>
      <c r="T548" s="10">
        <v>1010</v>
      </c>
      <c r="U548" s="10">
        <v>1409</v>
      </c>
      <c r="V548" s="18">
        <f t="shared" si="167"/>
        <v>9.5238095238095233E-2</v>
      </c>
      <c r="W548" s="18">
        <f t="shared" si="168"/>
        <v>0.4329710144927536</v>
      </c>
      <c r="X548" s="18">
        <f t="shared" si="169"/>
        <v>0.62445414847161573</v>
      </c>
      <c r="Y548" s="18">
        <f t="shared" si="170"/>
        <v>0.51980198019801982</v>
      </c>
      <c r="Z548" s="18">
        <f t="shared" si="171"/>
        <v>0.39957416607523066</v>
      </c>
      <c r="AA548" s="47">
        <f t="shared" si="172"/>
        <v>485</v>
      </c>
      <c r="AB548" s="6">
        <f t="shared" si="173"/>
        <v>172</v>
      </c>
      <c r="AC548" s="40">
        <v>458</v>
      </c>
      <c r="AD548" s="40">
        <f t="shared" si="174"/>
        <v>0</v>
      </c>
      <c r="AE548" s="41">
        <f t="shared" si="175"/>
        <v>1</v>
      </c>
      <c r="AF548" s="4">
        <v>33</v>
      </c>
      <c r="AG548" s="4">
        <v>36</v>
      </c>
      <c r="AH548" s="87">
        <f t="shared" si="176"/>
        <v>9.0909090909090912E-2</v>
      </c>
      <c r="AI548" s="43">
        <f t="shared" si="177"/>
        <v>0.16666666666666666</v>
      </c>
      <c r="AJ548" s="53">
        <f t="shared" si="178"/>
        <v>182</v>
      </c>
      <c r="AK548" s="53">
        <f t="shared" si="179"/>
        <v>9</v>
      </c>
      <c r="AL548" s="53">
        <f t="shared" si="180"/>
        <v>1</v>
      </c>
      <c r="AM548" s="88">
        <f t="shared" si="181"/>
        <v>720</v>
      </c>
      <c r="AN548" s="88">
        <f t="shared" si="182"/>
        <v>1200</v>
      </c>
    </row>
    <row r="549" spans="1:40" ht="15" hidden="1" x14ac:dyDescent="0.25">
      <c r="A549" s="11" t="s">
        <v>529</v>
      </c>
      <c r="B549" s="13" t="s">
        <v>536</v>
      </c>
      <c r="C549" s="1" t="str">
        <f t="shared" si="166"/>
        <v>KARS</v>
      </c>
      <c r="D549" s="14">
        <v>15</v>
      </c>
      <c r="E549" s="14">
        <v>109</v>
      </c>
      <c r="F549" s="14">
        <v>89</v>
      </c>
      <c r="G549" s="14">
        <v>213</v>
      </c>
      <c r="H549" s="15">
        <v>37</v>
      </c>
      <c r="I549" s="15">
        <v>121</v>
      </c>
      <c r="J549" s="15">
        <v>70</v>
      </c>
      <c r="K549" s="15">
        <v>228</v>
      </c>
      <c r="L549" s="49">
        <v>38</v>
      </c>
      <c r="M549" s="6">
        <v>3</v>
      </c>
      <c r="N549" s="16">
        <f t="shared" si="183"/>
        <v>15</v>
      </c>
      <c r="O549" s="17">
        <f t="shared" si="184"/>
        <v>7.0422535211267609E-2</v>
      </c>
      <c r="P549" s="10">
        <v>150</v>
      </c>
      <c r="Q549" s="10">
        <v>221</v>
      </c>
      <c r="R549" s="10">
        <v>155</v>
      </c>
      <c r="S549" s="10">
        <v>213</v>
      </c>
      <c r="T549" s="10">
        <v>376</v>
      </c>
      <c r="U549" s="10">
        <v>526</v>
      </c>
      <c r="V549" s="18">
        <f t="shared" si="167"/>
        <v>0.24666666666666667</v>
      </c>
      <c r="W549" s="18">
        <f t="shared" si="168"/>
        <v>0.54751131221719462</v>
      </c>
      <c r="X549" s="18">
        <f t="shared" si="169"/>
        <v>0.67741935483870963</v>
      </c>
      <c r="Y549" s="18">
        <f t="shared" si="170"/>
        <v>0.60106382978723405</v>
      </c>
      <c r="Z549" s="18">
        <f t="shared" si="171"/>
        <v>0.5</v>
      </c>
      <c r="AA549" s="47">
        <f t="shared" si="172"/>
        <v>150</v>
      </c>
      <c r="AB549" s="6">
        <f t="shared" si="173"/>
        <v>50</v>
      </c>
      <c r="AC549" s="40">
        <v>228</v>
      </c>
      <c r="AD549" s="40">
        <f t="shared" si="174"/>
        <v>0</v>
      </c>
      <c r="AE549" s="41">
        <f t="shared" si="175"/>
        <v>1</v>
      </c>
      <c r="AF549" s="4">
        <v>19</v>
      </c>
      <c r="AG549" s="4">
        <v>18</v>
      </c>
      <c r="AH549" s="87">
        <f t="shared" si="176"/>
        <v>0</v>
      </c>
      <c r="AI549" s="43">
        <f t="shared" si="177"/>
        <v>0</v>
      </c>
      <c r="AJ549" s="53">
        <f t="shared" si="178"/>
        <v>37.199999999999989</v>
      </c>
      <c r="AK549" s="53">
        <f t="shared" si="179"/>
        <v>1</v>
      </c>
      <c r="AL549" s="53">
        <f t="shared" si="180"/>
        <v>0</v>
      </c>
      <c r="AM549" s="88">
        <f t="shared" si="181"/>
        <v>80</v>
      </c>
      <c r="AN549" s="88">
        <f t="shared" si="182"/>
        <v>0</v>
      </c>
    </row>
    <row r="550" spans="1:40" ht="24" hidden="1" x14ac:dyDescent="0.25">
      <c r="A550" s="11" t="s">
        <v>537</v>
      </c>
      <c r="B550" s="13" t="s">
        <v>538</v>
      </c>
      <c r="C550" s="1" t="str">
        <f t="shared" si="166"/>
        <v>KASTAMONU</v>
      </c>
      <c r="D550" s="14">
        <v>0</v>
      </c>
      <c r="E550" s="14">
        <v>14</v>
      </c>
      <c r="F550" s="14">
        <v>17</v>
      </c>
      <c r="G550" s="14">
        <v>31</v>
      </c>
      <c r="H550" s="15">
        <v>0</v>
      </c>
      <c r="I550" s="15">
        <v>12</v>
      </c>
      <c r="J550" s="15">
        <v>22</v>
      </c>
      <c r="K550" s="15">
        <v>34</v>
      </c>
      <c r="L550" s="49">
        <v>2</v>
      </c>
      <c r="M550" s="6">
        <v>3</v>
      </c>
      <c r="N550" s="16">
        <f t="shared" si="183"/>
        <v>3</v>
      </c>
      <c r="O550" s="17">
        <f t="shared" si="184"/>
        <v>9.6774193548387094E-2</v>
      </c>
      <c r="P550" s="10">
        <v>24</v>
      </c>
      <c r="Q550" s="10">
        <v>37</v>
      </c>
      <c r="R550" s="10">
        <v>24</v>
      </c>
      <c r="S550" s="10">
        <v>32</v>
      </c>
      <c r="T550" s="10">
        <v>61</v>
      </c>
      <c r="U550" s="10">
        <v>85</v>
      </c>
      <c r="V550" s="18">
        <f t="shared" si="167"/>
        <v>0</v>
      </c>
      <c r="W550" s="18">
        <f t="shared" si="168"/>
        <v>0.32432432432432434</v>
      </c>
      <c r="X550" s="18">
        <f t="shared" si="169"/>
        <v>0.875</v>
      </c>
      <c r="Y550" s="18">
        <f t="shared" si="170"/>
        <v>0.54098360655737709</v>
      </c>
      <c r="Z550" s="18">
        <f t="shared" si="171"/>
        <v>0.38823529411764707</v>
      </c>
      <c r="AA550" s="47">
        <f t="shared" si="172"/>
        <v>28</v>
      </c>
      <c r="AB550" s="6">
        <f t="shared" si="173"/>
        <v>3</v>
      </c>
      <c r="AC550" s="40">
        <v>34</v>
      </c>
      <c r="AD550" s="40">
        <f t="shared" si="174"/>
        <v>0</v>
      </c>
      <c r="AE550" s="41">
        <f t="shared" si="175"/>
        <v>1</v>
      </c>
      <c r="AF550" s="4">
        <v>1</v>
      </c>
      <c r="AG550" s="4">
        <v>2</v>
      </c>
      <c r="AH550" s="87">
        <f t="shared" si="176"/>
        <v>1</v>
      </c>
      <c r="AI550" s="43">
        <f t="shared" si="177"/>
        <v>1</v>
      </c>
      <c r="AJ550" s="53">
        <f t="shared" si="178"/>
        <v>9.6999999999999957</v>
      </c>
      <c r="AK550" s="53">
        <f t="shared" si="179"/>
        <v>0</v>
      </c>
      <c r="AL550" s="53">
        <f t="shared" si="180"/>
        <v>0</v>
      </c>
      <c r="AM550" s="88">
        <f t="shared" si="181"/>
        <v>0</v>
      </c>
      <c r="AN550" s="88">
        <f t="shared" si="182"/>
        <v>0</v>
      </c>
    </row>
    <row r="551" spans="1:40" ht="24" hidden="1" x14ac:dyDescent="0.25">
      <c r="A551" s="11" t="s">
        <v>537</v>
      </c>
      <c r="B551" s="13" t="s">
        <v>539</v>
      </c>
      <c r="C551" s="1" t="str">
        <f t="shared" si="166"/>
        <v>KASTAMONU</v>
      </c>
      <c r="D551" s="14">
        <v>3</v>
      </c>
      <c r="E551" s="14">
        <v>7</v>
      </c>
      <c r="F551" s="14">
        <v>11</v>
      </c>
      <c r="G551" s="14">
        <v>21</v>
      </c>
      <c r="H551" s="15">
        <v>1</v>
      </c>
      <c r="I551" s="15">
        <v>10</v>
      </c>
      <c r="J551" s="15">
        <v>4</v>
      </c>
      <c r="K551" s="15">
        <v>15</v>
      </c>
      <c r="L551" s="49">
        <v>1</v>
      </c>
      <c r="M551" s="6">
        <v>2</v>
      </c>
      <c r="N551" s="16">
        <f t="shared" si="183"/>
        <v>-6</v>
      </c>
      <c r="O551" s="17">
        <f t="shared" si="184"/>
        <v>-0.2857142857142857</v>
      </c>
      <c r="P551" s="10">
        <v>28</v>
      </c>
      <c r="Q551" s="10">
        <v>23</v>
      </c>
      <c r="R551" s="10">
        <v>12</v>
      </c>
      <c r="S551" s="10">
        <v>17</v>
      </c>
      <c r="T551" s="10">
        <v>35</v>
      </c>
      <c r="U551" s="10">
        <v>63</v>
      </c>
      <c r="V551" s="18">
        <f t="shared" si="167"/>
        <v>3.5714285714285712E-2</v>
      </c>
      <c r="W551" s="18">
        <f t="shared" si="168"/>
        <v>0.43478260869565216</v>
      </c>
      <c r="X551" s="18">
        <f t="shared" si="169"/>
        <v>0.25</v>
      </c>
      <c r="Y551" s="18">
        <f t="shared" si="170"/>
        <v>0.37142857142857144</v>
      </c>
      <c r="Z551" s="18">
        <f t="shared" si="171"/>
        <v>0.22222222222222221</v>
      </c>
      <c r="AA551" s="47">
        <f t="shared" si="172"/>
        <v>22</v>
      </c>
      <c r="AB551" s="6">
        <f t="shared" si="173"/>
        <v>9</v>
      </c>
      <c r="AC551" s="40">
        <v>15</v>
      </c>
      <c r="AD551" s="40">
        <f t="shared" si="174"/>
        <v>0</v>
      </c>
      <c r="AE551" s="41">
        <f t="shared" si="175"/>
        <v>1</v>
      </c>
      <c r="AF551" s="4">
        <v>1</v>
      </c>
      <c r="AG551" s="4">
        <v>1</v>
      </c>
      <c r="AH551" s="87">
        <f t="shared" si="176"/>
        <v>0</v>
      </c>
      <c r="AI551" s="43">
        <f t="shared" si="177"/>
        <v>0</v>
      </c>
      <c r="AJ551" s="53">
        <f t="shared" si="178"/>
        <v>11.5</v>
      </c>
      <c r="AK551" s="53">
        <f t="shared" si="179"/>
        <v>0</v>
      </c>
      <c r="AL551" s="53">
        <f t="shared" si="180"/>
        <v>0</v>
      </c>
      <c r="AM551" s="88">
        <f t="shared" si="181"/>
        <v>0</v>
      </c>
      <c r="AN551" s="88">
        <f t="shared" si="182"/>
        <v>0</v>
      </c>
    </row>
    <row r="552" spans="1:40" ht="24" hidden="1" x14ac:dyDescent="0.25">
      <c r="A552" s="11" t="s">
        <v>537</v>
      </c>
      <c r="B552" s="13" t="s">
        <v>540</v>
      </c>
      <c r="C552" s="1" t="str">
        <f t="shared" si="166"/>
        <v>KASTAMONU</v>
      </c>
      <c r="D552" s="14">
        <v>11</v>
      </c>
      <c r="E552" s="14">
        <v>58</v>
      </c>
      <c r="F552" s="14">
        <v>62</v>
      </c>
      <c r="G552" s="14">
        <v>131</v>
      </c>
      <c r="H552" s="15">
        <v>13</v>
      </c>
      <c r="I552" s="15">
        <v>53</v>
      </c>
      <c r="J552" s="15">
        <v>94</v>
      </c>
      <c r="K552" s="15">
        <v>160</v>
      </c>
      <c r="L552" s="49">
        <v>18</v>
      </c>
      <c r="M552" s="6">
        <v>17</v>
      </c>
      <c r="N552" s="16">
        <f t="shared" si="183"/>
        <v>29</v>
      </c>
      <c r="O552" s="17">
        <f t="shared" si="184"/>
        <v>0.22137404580152673</v>
      </c>
      <c r="P552" s="10">
        <v>148</v>
      </c>
      <c r="Q552" s="10">
        <v>205</v>
      </c>
      <c r="R552" s="10">
        <v>162</v>
      </c>
      <c r="S552" s="10">
        <v>199</v>
      </c>
      <c r="T552" s="10">
        <v>367</v>
      </c>
      <c r="U552" s="10">
        <v>515</v>
      </c>
      <c r="V552" s="18">
        <f t="shared" si="167"/>
        <v>8.7837837837837843E-2</v>
      </c>
      <c r="W552" s="18">
        <f t="shared" si="168"/>
        <v>0.25853658536585367</v>
      </c>
      <c r="X552" s="18">
        <f t="shared" si="169"/>
        <v>0.5864197530864198</v>
      </c>
      <c r="Y552" s="18">
        <f t="shared" si="170"/>
        <v>0.40326975476839239</v>
      </c>
      <c r="Z552" s="18">
        <f t="shared" si="171"/>
        <v>0.31262135922330098</v>
      </c>
      <c r="AA552" s="47">
        <f t="shared" si="172"/>
        <v>219</v>
      </c>
      <c r="AB552" s="6">
        <f t="shared" si="173"/>
        <v>67</v>
      </c>
      <c r="AC552" s="40">
        <v>160</v>
      </c>
      <c r="AD552" s="40">
        <f t="shared" si="174"/>
        <v>0</v>
      </c>
      <c r="AE552" s="41">
        <f t="shared" si="175"/>
        <v>1</v>
      </c>
      <c r="AF552" s="4">
        <v>12</v>
      </c>
      <c r="AG552" s="4">
        <v>9</v>
      </c>
      <c r="AH552" s="87">
        <f t="shared" si="176"/>
        <v>0</v>
      </c>
      <c r="AI552" s="43">
        <f t="shared" si="177"/>
        <v>0</v>
      </c>
      <c r="AJ552" s="53">
        <f t="shared" si="178"/>
        <v>108.89999999999998</v>
      </c>
      <c r="AK552" s="53">
        <f t="shared" si="179"/>
        <v>5</v>
      </c>
      <c r="AL552" s="53">
        <f t="shared" si="180"/>
        <v>1</v>
      </c>
      <c r="AM552" s="88">
        <f t="shared" si="181"/>
        <v>400</v>
      </c>
      <c r="AN552" s="88">
        <f t="shared" si="182"/>
        <v>1200</v>
      </c>
    </row>
    <row r="553" spans="1:40" ht="24" hidden="1" x14ac:dyDescent="0.25">
      <c r="A553" s="11" t="s">
        <v>537</v>
      </c>
      <c r="B553" s="13" t="s">
        <v>541</v>
      </c>
      <c r="C553" s="1" t="str">
        <f t="shared" si="166"/>
        <v>KASTAMONU</v>
      </c>
      <c r="D553" s="14">
        <v>1</v>
      </c>
      <c r="E553" s="14">
        <v>13</v>
      </c>
      <c r="F553" s="14">
        <v>19</v>
      </c>
      <c r="G553" s="14">
        <v>33</v>
      </c>
      <c r="H553" s="15">
        <v>0</v>
      </c>
      <c r="I553" s="15">
        <v>36</v>
      </c>
      <c r="J553" s="15">
        <v>29</v>
      </c>
      <c r="K553" s="15">
        <v>65</v>
      </c>
      <c r="L553" s="49">
        <v>2</v>
      </c>
      <c r="M553" s="6">
        <v>3</v>
      </c>
      <c r="N553" s="16">
        <f t="shared" si="183"/>
        <v>32</v>
      </c>
      <c r="O553" s="17">
        <f t="shared" si="184"/>
        <v>0.96969696969696972</v>
      </c>
      <c r="P553" s="10">
        <v>34</v>
      </c>
      <c r="Q553" s="10">
        <v>64</v>
      </c>
      <c r="R553" s="10">
        <v>56</v>
      </c>
      <c r="S553" s="10">
        <v>73</v>
      </c>
      <c r="T553" s="10">
        <v>120</v>
      </c>
      <c r="U553" s="10">
        <v>154</v>
      </c>
      <c r="V553" s="18">
        <f t="shared" si="167"/>
        <v>0</v>
      </c>
      <c r="W553" s="18">
        <f t="shared" si="168"/>
        <v>0.5625</v>
      </c>
      <c r="X553" s="18">
        <f t="shared" si="169"/>
        <v>0.5</v>
      </c>
      <c r="Y553" s="18">
        <f t="shared" si="170"/>
        <v>0.53333333333333333</v>
      </c>
      <c r="Z553" s="18">
        <f t="shared" si="171"/>
        <v>0.41558441558441561</v>
      </c>
      <c r="AA553" s="47">
        <f t="shared" si="172"/>
        <v>56</v>
      </c>
      <c r="AB553" s="6">
        <f t="shared" si="173"/>
        <v>28</v>
      </c>
      <c r="AC553" s="40">
        <v>65</v>
      </c>
      <c r="AD553" s="40">
        <f t="shared" si="174"/>
        <v>0</v>
      </c>
      <c r="AE553" s="41">
        <f t="shared" si="175"/>
        <v>1</v>
      </c>
      <c r="AF553" s="4">
        <v>2</v>
      </c>
      <c r="AG553" s="4">
        <v>3</v>
      </c>
      <c r="AH553" s="87">
        <f t="shared" si="176"/>
        <v>0.5</v>
      </c>
      <c r="AI553" s="43">
        <f t="shared" si="177"/>
        <v>0.66666666666666663</v>
      </c>
      <c r="AJ553" s="53">
        <f t="shared" si="178"/>
        <v>20</v>
      </c>
      <c r="AK553" s="53">
        <f t="shared" si="179"/>
        <v>1</v>
      </c>
      <c r="AL553" s="53">
        <f t="shared" si="180"/>
        <v>0</v>
      </c>
      <c r="AM553" s="88">
        <f t="shared" si="181"/>
        <v>80</v>
      </c>
      <c r="AN553" s="88">
        <f t="shared" si="182"/>
        <v>0</v>
      </c>
    </row>
    <row r="554" spans="1:40" ht="12.75" hidden="1" customHeight="1" x14ac:dyDescent="0.2">
      <c r="A554" s="11" t="s">
        <v>537</v>
      </c>
      <c r="B554" s="13" t="s">
        <v>1025</v>
      </c>
      <c r="C554" s="1" t="str">
        <f t="shared" si="166"/>
        <v>KASTAMONU</v>
      </c>
      <c r="D554" s="14">
        <v>14</v>
      </c>
      <c r="E554" s="14">
        <v>25</v>
      </c>
      <c r="F554" s="14">
        <v>32</v>
      </c>
      <c r="G554" s="14">
        <v>71</v>
      </c>
      <c r="H554" s="15">
        <v>26</v>
      </c>
      <c r="I554" s="15">
        <v>27</v>
      </c>
      <c r="J554" s="15">
        <v>28</v>
      </c>
      <c r="K554" s="15">
        <v>81</v>
      </c>
      <c r="L554" s="50"/>
      <c r="M554" s="6">
        <v>4</v>
      </c>
      <c r="N554" s="16">
        <f t="shared" si="183"/>
        <v>10</v>
      </c>
      <c r="O554" s="17">
        <f t="shared" si="184"/>
        <v>0.14084507042253522</v>
      </c>
      <c r="P554" s="10">
        <v>80</v>
      </c>
      <c r="Q554" s="10">
        <v>84</v>
      </c>
      <c r="R554" s="10">
        <v>67</v>
      </c>
      <c r="S554" s="10">
        <v>82</v>
      </c>
      <c r="T554" s="10">
        <v>151</v>
      </c>
      <c r="U554" s="10">
        <v>231</v>
      </c>
      <c r="V554" s="18">
        <f t="shared" si="167"/>
        <v>0.32500000000000001</v>
      </c>
      <c r="W554" s="18">
        <f t="shared" si="168"/>
        <v>0.32142857142857145</v>
      </c>
      <c r="X554" s="18">
        <f t="shared" si="169"/>
        <v>0.35820895522388058</v>
      </c>
      <c r="Y554" s="18">
        <f t="shared" si="170"/>
        <v>0.33774834437086093</v>
      </c>
      <c r="Z554" s="18">
        <f t="shared" si="171"/>
        <v>0.33333333333333331</v>
      </c>
      <c r="AA554" s="47">
        <f t="shared" si="172"/>
        <v>100</v>
      </c>
      <c r="AB554" s="6">
        <f t="shared" si="173"/>
        <v>43</v>
      </c>
      <c r="AC554" s="40">
        <v>81</v>
      </c>
      <c r="AD554" s="40">
        <f t="shared" si="174"/>
        <v>0</v>
      </c>
      <c r="AE554" s="41">
        <f t="shared" si="175"/>
        <v>1</v>
      </c>
      <c r="AF554" s="4">
        <v>4</v>
      </c>
      <c r="AG554" s="4">
        <v>5</v>
      </c>
      <c r="AH554" s="87">
        <f t="shared" si="176"/>
        <v>0.25</v>
      </c>
      <c r="AI554" s="43">
        <f t="shared" si="177"/>
        <v>0.4</v>
      </c>
      <c r="AJ554" s="53">
        <f t="shared" si="178"/>
        <v>54.699999999999989</v>
      </c>
      <c r="AK554" s="53">
        <f t="shared" si="179"/>
        <v>2</v>
      </c>
      <c r="AL554" s="53">
        <f t="shared" si="180"/>
        <v>0</v>
      </c>
      <c r="AM554" s="88">
        <f t="shared" si="181"/>
        <v>160</v>
      </c>
      <c r="AN554" s="88">
        <f t="shared" si="182"/>
        <v>0</v>
      </c>
    </row>
    <row r="555" spans="1:40" ht="24" hidden="1" x14ac:dyDescent="0.25">
      <c r="A555" s="11" t="s">
        <v>537</v>
      </c>
      <c r="B555" s="13" t="s">
        <v>542</v>
      </c>
      <c r="C555" s="1" t="str">
        <f t="shared" si="166"/>
        <v>KASTAMONU</v>
      </c>
      <c r="D555" s="14">
        <v>21</v>
      </c>
      <c r="E555" s="14">
        <v>72</v>
      </c>
      <c r="F555" s="14">
        <v>70</v>
      </c>
      <c r="G555" s="14">
        <v>163</v>
      </c>
      <c r="H555" s="15">
        <v>17</v>
      </c>
      <c r="I555" s="15">
        <v>57</v>
      </c>
      <c r="J555" s="15">
        <v>84</v>
      </c>
      <c r="K555" s="15">
        <v>158</v>
      </c>
      <c r="L555" s="49">
        <v>16</v>
      </c>
      <c r="M555" s="6">
        <v>8</v>
      </c>
      <c r="N555" s="16">
        <f t="shared" si="183"/>
        <v>-5</v>
      </c>
      <c r="O555" s="17">
        <f t="shared" si="184"/>
        <v>-3.0674846625766871E-2</v>
      </c>
      <c r="P555" s="10">
        <v>125</v>
      </c>
      <c r="Q555" s="10">
        <v>185</v>
      </c>
      <c r="R555" s="10">
        <v>159</v>
      </c>
      <c r="S555" s="10">
        <v>205</v>
      </c>
      <c r="T555" s="10">
        <v>344</v>
      </c>
      <c r="U555" s="10">
        <v>469</v>
      </c>
      <c r="V555" s="18">
        <f t="shared" si="167"/>
        <v>0.13600000000000001</v>
      </c>
      <c r="W555" s="18">
        <f t="shared" si="168"/>
        <v>0.30810810810810813</v>
      </c>
      <c r="X555" s="18">
        <f t="shared" si="169"/>
        <v>0.57861635220125784</v>
      </c>
      <c r="Y555" s="18">
        <f t="shared" si="170"/>
        <v>0.43313953488372092</v>
      </c>
      <c r="Z555" s="18">
        <f t="shared" si="171"/>
        <v>0.35394456289978676</v>
      </c>
      <c r="AA555" s="47">
        <f t="shared" si="172"/>
        <v>195</v>
      </c>
      <c r="AB555" s="6">
        <f t="shared" si="173"/>
        <v>67</v>
      </c>
      <c r="AC555" s="40">
        <v>158</v>
      </c>
      <c r="AD555" s="40">
        <f t="shared" si="174"/>
        <v>0</v>
      </c>
      <c r="AE555" s="41">
        <f t="shared" si="175"/>
        <v>1</v>
      </c>
      <c r="AF555" s="4">
        <v>8</v>
      </c>
      <c r="AG555" s="4">
        <v>8</v>
      </c>
      <c r="AH555" s="87">
        <f t="shared" si="176"/>
        <v>0</v>
      </c>
      <c r="AI555" s="43">
        <f t="shared" si="177"/>
        <v>0</v>
      </c>
      <c r="AJ555" s="53">
        <f t="shared" si="178"/>
        <v>91.799999999999983</v>
      </c>
      <c r="AK555" s="53">
        <f t="shared" si="179"/>
        <v>4</v>
      </c>
      <c r="AL555" s="53">
        <f t="shared" si="180"/>
        <v>0</v>
      </c>
      <c r="AM555" s="88">
        <f t="shared" si="181"/>
        <v>320</v>
      </c>
      <c r="AN555" s="88">
        <f t="shared" si="182"/>
        <v>0</v>
      </c>
    </row>
    <row r="556" spans="1:40" ht="24" hidden="1" x14ac:dyDescent="0.25">
      <c r="A556" s="11" t="s">
        <v>537</v>
      </c>
      <c r="B556" s="13" t="s">
        <v>543</v>
      </c>
      <c r="C556" s="1" t="str">
        <f t="shared" si="166"/>
        <v>KASTAMONU</v>
      </c>
      <c r="D556" s="14">
        <v>0</v>
      </c>
      <c r="E556" s="14">
        <v>22</v>
      </c>
      <c r="F556" s="14">
        <v>16</v>
      </c>
      <c r="G556" s="14">
        <v>38</v>
      </c>
      <c r="H556" s="15">
        <v>6</v>
      </c>
      <c r="I556" s="15">
        <v>25</v>
      </c>
      <c r="J556" s="15">
        <v>19</v>
      </c>
      <c r="K556" s="15">
        <v>50</v>
      </c>
      <c r="L556" s="49">
        <v>7</v>
      </c>
      <c r="M556" s="6">
        <v>5</v>
      </c>
      <c r="N556" s="16">
        <f t="shared" si="183"/>
        <v>12</v>
      </c>
      <c r="O556" s="17">
        <f t="shared" si="184"/>
        <v>0.31578947368421051</v>
      </c>
      <c r="P556" s="10">
        <v>38</v>
      </c>
      <c r="Q556" s="10">
        <v>54</v>
      </c>
      <c r="R556" s="10">
        <v>30</v>
      </c>
      <c r="S556" s="10">
        <v>46</v>
      </c>
      <c r="T556" s="10">
        <v>84</v>
      </c>
      <c r="U556" s="10">
        <v>122</v>
      </c>
      <c r="V556" s="18">
        <f t="shared" si="167"/>
        <v>0.15789473684210525</v>
      </c>
      <c r="W556" s="18">
        <f t="shared" si="168"/>
        <v>0.46296296296296297</v>
      </c>
      <c r="X556" s="18">
        <f t="shared" si="169"/>
        <v>0.7</v>
      </c>
      <c r="Y556" s="18">
        <f t="shared" si="170"/>
        <v>0.54761904761904767</v>
      </c>
      <c r="Z556" s="18">
        <f t="shared" si="171"/>
        <v>0.42622950819672129</v>
      </c>
      <c r="AA556" s="47">
        <f t="shared" si="172"/>
        <v>38</v>
      </c>
      <c r="AB556" s="6">
        <f t="shared" si="173"/>
        <v>9</v>
      </c>
      <c r="AC556" s="40">
        <v>50</v>
      </c>
      <c r="AD556" s="40">
        <f t="shared" si="174"/>
        <v>0</v>
      </c>
      <c r="AE556" s="41">
        <f t="shared" si="175"/>
        <v>1</v>
      </c>
      <c r="AF556" s="4">
        <v>4</v>
      </c>
      <c r="AG556" s="4">
        <v>3</v>
      </c>
      <c r="AH556" s="87">
        <f t="shared" si="176"/>
        <v>0</v>
      </c>
      <c r="AI556" s="43">
        <f t="shared" si="177"/>
        <v>0</v>
      </c>
      <c r="AJ556" s="53">
        <f t="shared" si="178"/>
        <v>12.799999999999997</v>
      </c>
      <c r="AK556" s="53">
        <f t="shared" si="179"/>
        <v>0</v>
      </c>
      <c r="AL556" s="53">
        <f t="shared" si="180"/>
        <v>0</v>
      </c>
      <c r="AM556" s="88">
        <f t="shared" si="181"/>
        <v>0</v>
      </c>
      <c r="AN556" s="88">
        <f t="shared" si="182"/>
        <v>0</v>
      </c>
    </row>
    <row r="557" spans="1:40" ht="24" hidden="1" x14ac:dyDescent="0.25">
      <c r="A557" s="11" t="s">
        <v>537</v>
      </c>
      <c r="B557" s="13" t="s">
        <v>544</v>
      </c>
      <c r="C557" s="1" t="str">
        <f t="shared" si="166"/>
        <v>KASTAMONU</v>
      </c>
      <c r="D557" s="14">
        <v>4</v>
      </c>
      <c r="E557" s="14">
        <v>25</v>
      </c>
      <c r="F557" s="14">
        <v>27</v>
      </c>
      <c r="G557" s="14">
        <v>56</v>
      </c>
      <c r="H557" s="15">
        <v>3</v>
      </c>
      <c r="I557" s="15">
        <v>18</v>
      </c>
      <c r="J557" s="15">
        <v>35</v>
      </c>
      <c r="K557" s="15">
        <v>56</v>
      </c>
      <c r="L557" s="49">
        <v>9</v>
      </c>
      <c r="M557" s="6">
        <v>4</v>
      </c>
      <c r="N557" s="16">
        <f t="shared" si="183"/>
        <v>0</v>
      </c>
      <c r="O557" s="17">
        <f t="shared" si="184"/>
        <v>0</v>
      </c>
      <c r="P557" s="10">
        <v>59</v>
      </c>
      <c r="Q557" s="10">
        <v>93</v>
      </c>
      <c r="R557" s="10">
        <v>67</v>
      </c>
      <c r="S557" s="10">
        <v>82</v>
      </c>
      <c r="T557" s="10">
        <v>160</v>
      </c>
      <c r="U557" s="10">
        <v>219</v>
      </c>
      <c r="V557" s="18">
        <f t="shared" si="167"/>
        <v>5.0847457627118647E-2</v>
      </c>
      <c r="W557" s="18">
        <f t="shared" si="168"/>
        <v>0.19354838709677419</v>
      </c>
      <c r="X557" s="18">
        <f t="shared" si="169"/>
        <v>0.59701492537313428</v>
      </c>
      <c r="Y557" s="18">
        <f t="shared" si="170"/>
        <v>0.36249999999999999</v>
      </c>
      <c r="Z557" s="18">
        <f t="shared" si="171"/>
        <v>0.27853881278538811</v>
      </c>
      <c r="AA557" s="47">
        <f t="shared" si="172"/>
        <v>102</v>
      </c>
      <c r="AB557" s="6">
        <f t="shared" si="173"/>
        <v>27</v>
      </c>
      <c r="AC557" s="40">
        <v>56</v>
      </c>
      <c r="AD557" s="40">
        <f t="shared" si="174"/>
        <v>0</v>
      </c>
      <c r="AE557" s="41">
        <f t="shared" si="175"/>
        <v>1</v>
      </c>
      <c r="AF557" s="4">
        <v>4</v>
      </c>
      <c r="AG557" s="4">
        <v>4</v>
      </c>
      <c r="AH557" s="87">
        <f t="shared" si="176"/>
        <v>0</v>
      </c>
      <c r="AI557" s="43">
        <f t="shared" si="177"/>
        <v>0</v>
      </c>
      <c r="AJ557" s="53">
        <f t="shared" si="178"/>
        <v>54</v>
      </c>
      <c r="AK557" s="53">
        <f t="shared" si="179"/>
        <v>2</v>
      </c>
      <c r="AL557" s="53">
        <f t="shared" si="180"/>
        <v>0</v>
      </c>
      <c r="AM557" s="88">
        <f t="shared" si="181"/>
        <v>160</v>
      </c>
      <c r="AN557" s="88">
        <f t="shared" si="182"/>
        <v>0</v>
      </c>
    </row>
    <row r="558" spans="1:40" ht="24" hidden="1" x14ac:dyDescent="0.25">
      <c r="A558" s="11" t="s">
        <v>537</v>
      </c>
      <c r="B558" s="13" t="s">
        <v>545</v>
      </c>
      <c r="C558" s="1" t="str">
        <f t="shared" si="166"/>
        <v>KASTAMONU</v>
      </c>
      <c r="D558" s="14">
        <v>7</v>
      </c>
      <c r="E558" s="14">
        <v>48</v>
      </c>
      <c r="F558" s="14">
        <v>75</v>
      </c>
      <c r="G558" s="14">
        <v>130</v>
      </c>
      <c r="H558" s="15">
        <v>10</v>
      </c>
      <c r="I558" s="15">
        <v>28</v>
      </c>
      <c r="J558" s="15">
        <v>68</v>
      </c>
      <c r="K558" s="15">
        <v>106</v>
      </c>
      <c r="L558" s="49">
        <v>3</v>
      </c>
      <c r="M558" s="6">
        <v>12</v>
      </c>
      <c r="N558" s="16">
        <f t="shared" si="183"/>
        <v>-24</v>
      </c>
      <c r="O558" s="17">
        <f t="shared" si="184"/>
        <v>-0.18461538461538463</v>
      </c>
      <c r="P558" s="10">
        <v>114</v>
      </c>
      <c r="Q558" s="10">
        <v>140</v>
      </c>
      <c r="R558" s="10">
        <v>98</v>
      </c>
      <c r="S558" s="10">
        <v>131</v>
      </c>
      <c r="T558" s="10">
        <v>238</v>
      </c>
      <c r="U558" s="10">
        <v>352</v>
      </c>
      <c r="V558" s="18">
        <f t="shared" si="167"/>
        <v>8.771929824561403E-2</v>
      </c>
      <c r="W558" s="18">
        <f t="shared" si="168"/>
        <v>0.2</v>
      </c>
      <c r="X558" s="18">
        <f t="shared" si="169"/>
        <v>0.60204081632653061</v>
      </c>
      <c r="Y558" s="18">
        <f t="shared" si="170"/>
        <v>0.36554621848739494</v>
      </c>
      <c r="Z558" s="18">
        <f t="shared" si="171"/>
        <v>0.27556818181818182</v>
      </c>
      <c r="AA558" s="47">
        <f t="shared" si="172"/>
        <v>151</v>
      </c>
      <c r="AB558" s="6">
        <f t="shared" si="173"/>
        <v>39</v>
      </c>
      <c r="AC558" s="40">
        <v>106</v>
      </c>
      <c r="AD558" s="40">
        <f t="shared" si="174"/>
        <v>0</v>
      </c>
      <c r="AE558" s="41">
        <f t="shared" si="175"/>
        <v>1</v>
      </c>
      <c r="AF558" s="4">
        <v>7</v>
      </c>
      <c r="AG558" s="4">
        <v>7</v>
      </c>
      <c r="AH558" s="87">
        <f t="shared" si="176"/>
        <v>0</v>
      </c>
      <c r="AI558" s="43">
        <f t="shared" si="177"/>
        <v>0</v>
      </c>
      <c r="AJ558" s="53">
        <f t="shared" si="178"/>
        <v>79.599999999999994</v>
      </c>
      <c r="AK558" s="53">
        <f t="shared" si="179"/>
        <v>3</v>
      </c>
      <c r="AL558" s="53">
        <f t="shared" si="180"/>
        <v>0</v>
      </c>
      <c r="AM558" s="88">
        <f t="shared" si="181"/>
        <v>240</v>
      </c>
      <c r="AN558" s="88">
        <f t="shared" si="182"/>
        <v>0</v>
      </c>
    </row>
    <row r="559" spans="1:40" ht="24" hidden="1" x14ac:dyDescent="0.25">
      <c r="A559" s="11" t="s">
        <v>537</v>
      </c>
      <c r="B559" s="13" t="s">
        <v>546</v>
      </c>
      <c r="C559" s="1" t="str">
        <f t="shared" si="166"/>
        <v>KASTAMONU</v>
      </c>
      <c r="D559" s="14">
        <v>3</v>
      </c>
      <c r="E559" s="14">
        <v>13</v>
      </c>
      <c r="F559" s="14">
        <v>6</v>
      </c>
      <c r="G559" s="14">
        <v>22</v>
      </c>
      <c r="H559" s="15">
        <v>6</v>
      </c>
      <c r="I559" s="15">
        <v>11</v>
      </c>
      <c r="J559" s="15">
        <v>7</v>
      </c>
      <c r="K559" s="15">
        <v>24</v>
      </c>
      <c r="L559" s="49">
        <v>16</v>
      </c>
      <c r="M559" s="6">
        <v>1</v>
      </c>
      <c r="N559" s="16">
        <f t="shared" si="183"/>
        <v>2</v>
      </c>
      <c r="O559" s="17">
        <f t="shared" si="184"/>
        <v>9.0909090909090912E-2</v>
      </c>
      <c r="P559" s="10">
        <v>43</v>
      </c>
      <c r="Q559" s="10">
        <v>64</v>
      </c>
      <c r="R559" s="10">
        <v>50</v>
      </c>
      <c r="S559" s="10">
        <v>68</v>
      </c>
      <c r="T559" s="10">
        <v>114</v>
      </c>
      <c r="U559" s="10">
        <v>157</v>
      </c>
      <c r="V559" s="18">
        <f t="shared" si="167"/>
        <v>0.13953488372093023</v>
      </c>
      <c r="W559" s="18">
        <f t="shared" si="168"/>
        <v>0.171875</v>
      </c>
      <c r="X559" s="18">
        <f t="shared" si="169"/>
        <v>0.44</v>
      </c>
      <c r="Y559" s="18">
        <f t="shared" si="170"/>
        <v>0.28947368421052633</v>
      </c>
      <c r="Z559" s="18">
        <f t="shared" si="171"/>
        <v>0.24840764331210191</v>
      </c>
      <c r="AA559" s="47">
        <f t="shared" si="172"/>
        <v>81</v>
      </c>
      <c r="AB559" s="6">
        <f t="shared" si="173"/>
        <v>28</v>
      </c>
      <c r="AC559" s="40">
        <v>24</v>
      </c>
      <c r="AD559" s="40">
        <f t="shared" si="174"/>
        <v>0</v>
      </c>
      <c r="AE559" s="41">
        <f t="shared" si="175"/>
        <v>1</v>
      </c>
      <c r="AF559" s="4">
        <v>2</v>
      </c>
      <c r="AG559" s="4">
        <v>2</v>
      </c>
      <c r="AH559" s="87">
        <f t="shared" si="176"/>
        <v>0</v>
      </c>
      <c r="AI559" s="43">
        <f t="shared" si="177"/>
        <v>0</v>
      </c>
      <c r="AJ559" s="53">
        <f t="shared" si="178"/>
        <v>46.8</v>
      </c>
      <c r="AK559" s="53">
        <f t="shared" si="179"/>
        <v>2</v>
      </c>
      <c r="AL559" s="53">
        <f t="shared" si="180"/>
        <v>0</v>
      </c>
      <c r="AM559" s="88">
        <f t="shared" si="181"/>
        <v>160</v>
      </c>
      <c r="AN559" s="88">
        <f t="shared" si="182"/>
        <v>0</v>
      </c>
    </row>
    <row r="560" spans="1:40" ht="15" hidden="1" customHeight="1" x14ac:dyDescent="0.25">
      <c r="A560" s="11" t="s">
        <v>537</v>
      </c>
      <c r="B560" s="13" t="s">
        <v>547</v>
      </c>
      <c r="C560" s="1" t="str">
        <f t="shared" si="166"/>
        <v>KASTAMONU</v>
      </c>
      <c r="D560" s="14">
        <v>0</v>
      </c>
      <c r="E560" s="14">
        <v>16</v>
      </c>
      <c r="F560" s="14">
        <v>12</v>
      </c>
      <c r="G560" s="14">
        <v>28</v>
      </c>
      <c r="H560" s="15">
        <v>2</v>
      </c>
      <c r="I560" s="15">
        <v>14</v>
      </c>
      <c r="J560" s="15">
        <v>16</v>
      </c>
      <c r="K560" s="15">
        <v>32</v>
      </c>
      <c r="L560" s="49">
        <v>3</v>
      </c>
      <c r="M560" s="6">
        <v>3</v>
      </c>
      <c r="N560" s="16">
        <f t="shared" si="183"/>
        <v>4</v>
      </c>
      <c r="O560" s="17">
        <f t="shared" si="184"/>
        <v>0.14285714285714285</v>
      </c>
      <c r="P560" s="10">
        <v>27</v>
      </c>
      <c r="Q560" s="10">
        <v>37</v>
      </c>
      <c r="R560" s="10">
        <v>27</v>
      </c>
      <c r="S560" s="10">
        <v>33</v>
      </c>
      <c r="T560" s="10">
        <v>64</v>
      </c>
      <c r="U560" s="10">
        <v>91</v>
      </c>
      <c r="V560" s="18">
        <f t="shared" si="167"/>
        <v>7.407407407407407E-2</v>
      </c>
      <c r="W560" s="18">
        <f t="shared" si="168"/>
        <v>0.3783783783783784</v>
      </c>
      <c r="X560" s="18">
        <f t="shared" si="169"/>
        <v>0.59259259259259256</v>
      </c>
      <c r="Y560" s="18">
        <f t="shared" si="170"/>
        <v>0.46875</v>
      </c>
      <c r="Z560" s="18">
        <f t="shared" si="171"/>
        <v>0.35164835164835168</v>
      </c>
      <c r="AA560" s="47">
        <f t="shared" si="172"/>
        <v>34</v>
      </c>
      <c r="AB560" s="6">
        <f t="shared" si="173"/>
        <v>11</v>
      </c>
      <c r="AC560" s="40">
        <v>32</v>
      </c>
      <c r="AD560" s="40">
        <f t="shared" si="174"/>
        <v>0</v>
      </c>
      <c r="AE560" s="41">
        <f t="shared" si="175"/>
        <v>1</v>
      </c>
      <c r="AF560" s="4">
        <v>1</v>
      </c>
      <c r="AG560" s="4">
        <v>2</v>
      </c>
      <c r="AH560" s="87">
        <f t="shared" si="176"/>
        <v>1</v>
      </c>
      <c r="AI560" s="43">
        <f t="shared" si="177"/>
        <v>1</v>
      </c>
      <c r="AJ560" s="53">
        <f t="shared" si="178"/>
        <v>14.799999999999997</v>
      </c>
      <c r="AK560" s="53">
        <f t="shared" si="179"/>
        <v>0</v>
      </c>
      <c r="AL560" s="53">
        <f t="shared" si="180"/>
        <v>0</v>
      </c>
      <c r="AM560" s="88">
        <f t="shared" si="181"/>
        <v>0</v>
      </c>
      <c r="AN560" s="88">
        <f t="shared" si="182"/>
        <v>0</v>
      </c>
    </row>
    <row r="561" spans="1:40" ht="24" hidden="1" x14ac:dyDescent="0.25">
      <c r="A561" s="11" t="s">
        <v>537</v>
      </c>
      <c r="B561" s="13" t="s">
        <v>548</v>
      </c>
      <c r="C561" s="1" t="str">
        <f t="shared" si="166"/>
        <v>KASTAMONU</v>
      </c>
      <c r="D561" s="14">
        <v>8</v>
      </c>
      <c r="E561" s="14">
        <v>19</v>
      </c>
      <c r="F561" s="14">
        <v>21</v>
      </c>
      <c r="G561" s="14">
        <v>48</v>
      </c>
      <c r="H561" s="15">
        <v>6</v>
      </c>
      <c r="I561" s="15">
        <v>20</v>
      </c>
      <c r="J561" s="15">
        <v>27</v>
      </c>
      <c r="K561" s="15">
        <v>53</v>
      </c>
      <c r="L561" s="49">
        <v>5</v>
      </c>
      <c r="M561" s="6">
        <v>5</v>
      </c>
      <c r="N561" s="16">
        <f t="shared" si="183"/>
        <v>5</v>
      </c>
      <c r="O561" s="17">
        <f t="shared" si="184"/>
        <v>0.10416666666666667</v>
      </c>
      <c r="P561" s="10">
        <v>36</v>
      </c>
      <c r="Q561" s="10">
        <v>58</v>
      </c>
      <c r="R561" s="10">
        <v>35</v>
      </c>
      <c r="S561" s="10">
        <v>52</v>
      </c>
      <c r="T561" s="10">
        <v>93</v>
      </c>
      <c r="U561" s="10">
        <v>129</v>
      </c>
      <c r="V561" s="18">
        <f t="shared" si="167"/>
        <v>0.16666666666666666</v>
      </c>
      <c r="W561" s="18">
        <f t="shared" si="168"/>
        <v>0.34482758620689657</v>
      </c>
      <c r="X561" s="18">
        <f t="shared" si="169"/>
        <v>0.77142857142857146</v>
      </c>
      <c r="Y561" s="18">
        <f t="shared" si="170"/>
        <v>0.5053763440860215</v>
      </c>
      <c r="Z561" s="18">
        <f t="shared" si="171"/>
        <v>0.41085271317829458</v>
      </c>
      <c r="AA561" s="47">
        <f t="shared" si="172"/>
        <v>46</v>
      </c>
      <c r="AB561" s="6">
        <f t="shared" si="173"/>
        <v>8</v>
      </c>
      <c r="AC561" s="40">
        <v>53</v>
      </c>
      <c r="AD561" s="40">
        <f t="shared" si="174"/>
        <v>0</v>
      </c>
      <c r="AE561" s="41">
        <f t="shared" si="175"/>
        <v>1</v>
      </c>
      <c r="AF561" s="4">
        <v>4</v>
      </c>
      <c r="AG561" s="4">
        <v>3</v>
      </c>
      <c r="AH561" s="87">
        <f t="shared" si="176"/>
        <v>0</v>
      </c>
      <c r="AI561" s="43">
        <f t="shared" si="177"/>
        <v>0</v>
      </c>
      <c r="AJ561" s="53">
        <f t="shared" si="178"/>
        <v>18.099999999999994</v>
      </c>
      <c r="AK561" s="53">
        <f t="shared" si="179"/>
        <v>0</v>
      </c>
      <c r="AL561" s="53">
        <f t="shared" si="180"/>
        <v>0</v>
      </c>
      <c r="AM561" s="88">
        <f t="shared" si="181"/>
        <v>0</v>
      </c>
      <c r="AN561" s="88">
        <f t="shared" si="182"/>
        <v>0</v>
      </c>
    </row>
    <row r="562" spans="1:40" ht="15" hidden="1" customHeight="1" x14ac:dyDescent="0.25">
      <c r="A562" s="11" t="s">
        <v>537</v>
      </c>
      <c r="B562" s="13" t="s">
        <v>549</v>
      </c>
      <c r="C562" s="1" t="str">
        <f t="shared" si="166"/>
        <v>KASTAMONU</v>
      </c>
      <c r="D562" s="14">
        <v>32</v>
      </c>
      <c r="E562" s="14">
        <v>114</v>
      </c>
      <c r="F562" s="14">
        <v>113</v>
      </c>
      <c r="G562" s="14">
        <v>259</v>
      </c>
      <c r="H562" s="15">
        <v>35</v>
      </c>
      <c r="I562" s="15">
        <v>98</v>
      </c>
      <c r="J562" s="15">
        <v>120</v>
      </c>
      <c r="K562" s="15">
        <v>253</v>
      </c>
      <c r="L562" s="49">
        <v>18</v>
      </c>
      <c r="M562" s="6">
        <v>16</v>
      </c>
      <c r="N562" s="16">
        <f t="shared" si="183"/>
        <v>-6</v>
      </c>
      <c r="O562" s="17">
        <f t="shared" si="184"/>
        <v>-2.3166023166023165E-2</v>
      </c>
      <c r="P562" s="10">
        <v>200</v>
      </c>
      <c r="Q562" s="10">
        <v>300</v>
      </c>
      <c r="R562" s="10">
        <v>198</v>
      </c>
      <c r="S562" s="10">
        <v>257</v>
      </c>
      <c r="T562" s="10">
        <v>498</v>
      </c>
      <c r="U562" s="10">
        <v>698</v>
      </c>
      <c r="V562" s="18">
        <f t="shared" si="167"/>
        <v>0.17499999999999999</v>
      </c>
      <c r="W562" s="18">
        <f t="shared" si="168"/>
        <v>0.32666666666666666</v>
      </c>
      <c r="X562" s="18">
        <f t="shared" si="169"/>
        <v>0.61616161616161613</v>
      </c>
      <c r="Y562" s="18">
        <f t="shared" si="170"/>
        <v>0.44176706827309237</v>
      </c>
      <c r="Z562" s="18">
        <f t="shared" si="171"/>
        <v>0.3653295128939828</v>
      </c>
      <c r="AA562" s="47">
        <f t="shared" si="172"/>
        <v>278</v>
      </c>
      <c r="AB562" s="6">
        <f t="shared" si="173"/>
        <v>76</v>
      </c>
      <c r="AC562" s="40">
        <v>253</v>
      </c>
      <c r="AD562" s="40">
        <f t="shared" si="174"/>
        <v>0</v>
      </c>
      <c r="AE562" s="41">
        <f t="shared" si="175"/>
        <v>1</v>
      </c>
      <c r="AF562" s="4">
        <v>19</v>
      </c>
      <c r="AG562" s="4">
        <v>19</v>
      </c>
      <c r="AH562" s="87">
        <f t="shared" si="176"/>
        <v>0</v>
      </c>
      <c r="AI562" s="43">
        <f t="shared" si="177"/>
        <v>0</v>
      </c>
      <c r="AJ562" s="53">
        <f t="shared" si="178"/>
        <v>128.59999999999997</v>
      </c>
      <c r="AK562" s="53">
        <f t="shared" si="179"/>
        <v>6</v>
      </c>
      <c r="AL562" s="53">
        <f t="shared" si="180"/>
        <v>1</v>
      </c>
      <c r="AM562" s="88">
        <f t="shared" si="181"/>
        <v>480</v>
      </c>
      <c r="AN562" s="88">
        <f t="shared" si="182"/>
        <v>1200</v>
      </c>
    </row>
    <row r="563" spans="1:40" ht="24" hidden="1" x14ac:dyDescent="0.25">
      <c r="A563" s="11" t="s">
        <v>537</v>
      </c>
      <c r="B563" s="13" t="s">
        <v>550</v>
      </c>
      <c r="C563" s="1" t="str">
        <f t="shared" si="166"/>
        <v>KASTAMONU</v>
      </c>
      <c r="D563" s="14">
        <v>4</v>
      </c>
      <c r="E563" s="14">
        <v>40</v>
      </c>
      <c r="F563" s="14">
        <v>27</v>
      </c>
      <c r="G563" s="14">
        <v>71</v>
      </c>
      <c r="H563" s="15">
        <v>27</v>
      </c>
      <c r="I563" s="15">
        <v>44</v>
      </c>
      <c r="J563" s="15">
        <v>21</v>
      </c>
      <c r="K563" s="15">
        <v>92</v>
      </c>
      <c r="L563" s="49">
        <v>9</v>
      </c>
      <c r="M563" s="6">
        <v>3</v>
      </c>
      <c r="N563" s="16">
        <f t="shared" si="183"/>
        <v>21</v>
      </c>
      <c r="O563" s="17">
        <f t="shared" si="184"/>
        <v>0.29577464788732394</v>
      </c>
      <c r="P563" s="10">
        <v>62</v>
      </c>
      <c r="Q563" s="10">
        <v>86</v>
      </c>
      <c r="R563" s="10">
        <v>52</v>
      </c>
      <c r="S563" s="10">
        <v>75</v>
      </c>
      <c r="T563" s="10">
        <v>138</v>
      </c>
      <c r="U563" s="10">
        <v>200</v>
      </c>
      <c r="V563" s="18">
        <f t="shared" si="167"/>
        <v>0.43548387096774194</v>
      </c>
      <c r="W563" s="18">
        <f t="shared" si="168"/>
        <v>0.51162790697674421</v>
      </c>
      <c r="X563" s="18">
        <f t="shared" si="169"/>
        <v>0.51923076923076927</v>
      </c>
      <c r="Y563" s="18">
        <f t="shared" si="170"/>
        <v>0.51449275362318836</v>
      </c>
      <c r="Z563" s="18">
        <f t="shared" si="171"/>
        <v>0.49</v>
      </c>
      <c r="AA563" s="47">
        <f t="shared" si="172"/>
        <v>67</v>
      </c>
      <c r="AB563" s="6">
        <f t="shared" si="173"/>
        <v>25</v>
      </c>
      <c r="AC563" s="40">
        <v>92</v>
      </c>
      <c r="AD563" s="40">
        <f t="shared" si="174"/>
        <v>0</v>
      </c>
      <c r="AE563" s="41">
        <f t="shared" si="175"/>
        <v>1</v>
      </c>
      <c r="AF563" s="4">
        <v>3</v>
      </c>
      <c r="AG563" s="4">
        <v>4</v>
      </c>
      <c r="AH563" s="87">
        <f t="shared" si="176"/>
        <v>0.33333333333333331</v>
      </c>
      <c r="AI563" s="43">
        <f t="shared" si="177"/>
        <v>0.5</v>
      </c>
      <c r="AJ563" s="53">
        <f t="shared" si="178"/>
        <v>25.599999999999994</v>
      </c>
      <c r="AK563" s="53">
        <f t="shared" si="179"/>
        <v>1</v>
      </c>
      <c r="AL563" s="53">
        <f t="shared" si="180"/>
        <v>0</v>
      </c>
      <c r="AM563" s="88">
        <f t="shared" si="181"/>
        <v>80</v>
      </c>
      <c r="AN563" s="88">
        <f t="shared" si="182"/>
        <v>0</v>
      </c>
    </row>
    <row r="564" spans="1:40" ht="24" hidden="1" x14ac:dyDescent="0.25">
      <c r="A564" s="11" t="s">
        <v>537</v>
      </c>
      <c r="B564" s="13" t="s">
        <v>1070</v>
      </c>
      <c r="C564" s="1" t="str">
        <f t="shared" si="166"/>
        <v>KASTAMONU</v>
      </c>
      <c r="D564" s="14">
        <v>136</v>
      </c>
      <c r="E564" s="14">
        <v>592</v>
      </c>
      <c r="F564" s="14">
        <v>1032</v>
      </c>
      <c r="G564" s="14">
        <v>1760</v>
      </c>
      <c r="H564" s="15">
        <v>239</v>
      </c>
      <c r="I564" s="15">
        <v>667</v>
      </c>
      <c r="J564" s="15">
        <v>1178</v>
      </c>
      <c r="K564" s="15">
        <v>2084</v>
      </c>
      <c r="L564" s="49">
        <v>73</v>
      </c>
      <c r="M564" s="6">
        <v>253</v>
      </c>
      <c r="N564" s="16">
        <f t="shared" si="183"/>
        <v>324</v>
      </c>
      <c r="O564" s="17">
        <f t="shared" si="184"/>
        <v>0.18409090909090908</v>
      </c>
      <c r="P564" s="10">
        <v>1276</v>
      </c>
      <c r="Q564" s="10">
        <v>1692</v>
      </c>
      <c r="R564" s="10">
        <v>1314</v>
      </c>
      <c r="S564" s="10">
        <v>1720</v>
      </c>
      <c r="T564" s="10">
        <v>3006</v>
      </c>
      <c r="U564" s="10">
        <v>4282</v>
      </c>
      <c r="V564" s="18">
        <f t="shared" si="167"/>
        <v>0.18730407523510972</v>
      </c>
      <c r="W564" s="18">
        <f t="shared" si="168"/>
        <v>0.39420803782505909</v>
      </c>
      <c r="X564" s="18">
        <f t="shared" si="169"/>
        <v>0.75951293759512939</v>
      </c>
      <c r="Y564" s="18">
        <f t="shared" si="170"/>
        <v>0.55389221556886226</v>
      </c>
      <c r="Z564" s="18">
        <f t="shared" si="171"/>
        <v>0.44465203176085943</v>
      </c>
      <c r="AA564" s="47">
        <f t="shared" si="172"/>
        <v>1341</v>
      </c>
      <c r="AB564" s="6">
        <f t="shared" si="173"/>
        <v>316</v>
      </c>
      <c r="AC564" s="40">
        <v>1665</v>
      </c>
      <c r="AD564" s="40">
        <f t="shared" si="174"/>
        <v>419</v>
      </c>
      <c r="AE564" s="41">
        <f t="shared" si="175"/>
        <v>0.79894433781190022</v>
      </c>
      <c r="AF564" s="4">
        <v>67</v>
      </c>
      <c r="AG564" s="4">
        <v>92</v>
      </c>
      <c r="AH564" s="87">
        <f t="shared" si="176"/>
        <v>0.37313432835820898</v>
      </c>
      <c r="AI564" s="43">
        <f t="shared" si="177"/>
        <v>0.54347826086956519</v>
      </c>
      <c r="AJ564" s="53">
        <f t="shared" si="178"/>
        <v>439.19999999999982</v>
      </c>
      <c r="AK564" s="53">
        <f t="shared" si="179"/>
        <v>21</v>
      </c>
      <c r="AL564" s="53">
        <f t="shared" si="180"/>
        <v>4</v>
      </c>
      <c r="AM564" s="88">
        <f t="shared" si="181"/>
        <v>1680</v>
      </c>
      <c r="AN564" s="88">
        <f t="shared" si="182"/>
        <v>4800</v>
      </c>
    </row>
    <row r="565" spans="1:40" ht="24" hidden="1" x14ac:dyDescent="0.25">
      <c r="A565" s="11" t="s">
        <v>537</v>
      </c>
      <c r="B565" s="13" t="s">
        <v>1097</v>
      </c>
      <c r="C565" s="1" t="str">
        <f t="shared" si="166"/>
        <v>KASTAMONU</v>
      </c>
      <c r="D565" s="14">
        <v>1</v>
      </c>
      <c r="E565" s="14">
        <v>20</v>
      </c>
      <c r="F565" s="14">
        <v>9</v>
      </c>
      <c r="G565" s="14">
        <v>30</v>
      </c>
      <c r="H565" s="15">
        <v>0</v>
      </c>
      <c r="I565" s="15">
        <v>13</v>
      </c>
      <c r="J565" s="15">
        <v>8</v>
      </c>
      <c r="K565" s="15">
        <v>21</v>
      </c>
      <c r="L565" s="49">
        <v>3</v>
      </c>
      <c r="M565" s="6"/>
      <c r="N565" s="16">
        <f t="shared" si="183"/>
        <v>-9</v>
      </c>
      <c r="O565" s="17">
        <f t="shared" si="184"/>
        <v>-0.3</v>
      </c>
      <c r="P565" s="10">
        <v>20</v>
      </c>
      <c r="Q565" s="10">
        <v>32</v>
      </c>
      <c r="R565" s="10">
        <v>25</v>
      </c>
      <c r="S565" s="10">
        <v>29</v>
      </c>
      <c r="T565" s="10">
        <v>57</v>
      </c>
      <c r="U565" s="10">
        <v>77</v>
      </c>
      <c r="V565" s="18">
        <f t="shared" si="167"/>
        <v>0</v>
      </c>
      <c r="W565" s="18">
        <f t="shared" si="168"/>
        <v>0.40625</v>
      </c>
      <c r="X565" s="18">
        <f t="shared" si="169"/>
        <v>0.44</v>
      </c>
      <c r="Y565" s="18">
        <f t="shared" si="170"/>
        <v>0.42105263157894735</v>
      </c>
      <c r="Z565" s="18">
        <f t="shared" si="171"/>
        <v>0.31168831168831168</v>
      </c>
      <c r="AA565" s="47">
        <f t="shared" si="172"/>
        <v>33</v>
      </c>
      <c r="AB565" s="6">
        <f t="shared" si="173"/>
        <v>14</v>
      </c>
      <c r="AC565" s="40">
        <v>21</v>
      </c>
      <c r="AD565" s="40">
        <f t="shared" si="174"/>
        <v>0</v>
      </c>
      <c r="AE565" s="41">
        <f t="shared" si="175"/>
        <v>1</v>
      </c>
      <c r="AF565" s="4">
        <v>2</v>
      </c>
      <c r="AG565" s="4">
        <v>1</v>
      </c>
      <c r="AH565" s="87">
        <f t="shared" si="176"/>
        <v>0</v>
      </c>
      <c r="AI565" s="43">
        <f t="shared" si="177"/>
        <v>0</v>
      </c>
      <c r="AJ565" s="53">
        <f t="shared" si="178"/>
        <v>15.899999999999999</v>
      </c>
      <c r="AK565" s="53">
        <f t="shared" si="179"/>
        <v>0</v>
      </c>
      <c r="AL565" s="53">
        <f t="shared" si="180"/>
        <v>0</v>
      </c>
      <c r="AM565" s="88">
        <f t="shared" si="181"/>
        <v>0</v>
      </c>
      <c r="AN565" s="88">
        <f t="shared" si="182"/>
        <v>0</v>
      </c>
    </row>
    <row r="566" spans="1:40" ht="24" hidden="1" x14ac:dyDescent="0.25">
      <c r="A566" s="11" t="s">
        <v>537</v>
      </c>
      <c r="B566" s="13" t="s">
        <v>551</v>
      </c>
      <c r="C566" s="1" t="str">
        <f t="shared" si="166"/>
        <v>KASTAMONU</v>
      </c>
      <c r="D566" s="14">
        <v>0</v>
      </c>
      <c r="E566" s="14">
        <v>12</v>
      </c>
      <c r="F566" s="14">
        <v>15</v>
      </c>
      <c r="G566" s="14">
        <v>27</v>
      </c>
      <c r="H566" s="15">
        <v>0</v>
      </c>
      <c r="I566" s="15">
        <v>13</v>
      </c>
      <c r="J566" s="15">
        <v>10</v>
      </c>
      <c r="K566" s="15">
        <v>23</v>
      </c>
      <c r="L566" s="49">
        <v>4</v>
      </c>
      <c r="M566" s="6">
        <v>1</v>
      </c>
      <c r="N566" s="16">
        <f t="shared" si="183"/>
        <v>-4</v>
      </c>
      <c r="O566" s="17">
        <f t="shared" si="184"/>
        <v>-0.14814814814814814</v>
      </c>
      <c r="P566" s="10">
        <v>30</v>
      </c>
      <c r="Q566" s="10">
        <v>38</v>
      </c>
      <c r="R566" s="10">
        <v>31</v>
      </c>
      <c r="S566" s="10">
        <v>39</v>
      </c>
      <c r="T566" s="10">
        <v>69</v>
      </c>
      <c r="U566" s="10">
        <v>99</v>
      </c>
      <c r="V566" s="18">
        <f t="shared" si="167"/>
        <v>0</v>
      </c>
      <c r="W566" s="18">
        <f t="shared" si="168"/>
        <v>0.34210526315789475</v>
      </c>
      <c r="X566" s="18">
        <f t="shared" si="169"/>
        <v>0.41935483870967744</v>
      </c>
      <c r="Y566" s="18">
        <f t="shared" si="170"/>
        <v>0.37681159420289856</v>
      </c>
      <c r="Z566" s="18">
        <f t="shared" si="171"/>
        <v>0.26262626262626265</v>
      </c>
      <c r="AA566" s="47">
        <f t="shared" si="172"/>
        <v>43</v>
      </c>
      <c r="AB566" s="6">
        <f t="shared" si="173"/>
        <v>18</v>
      </c>
      <c r="AC566" s="40">
        <v>23</v>
      </c>
      <c r="AD566" s="40">
        <f t="shared" si="174"/>
        <v>0</v>
      </c>
      <c r="AE566" s="41">
        <f t="shared" si="175"/>
        <v>1</v>
      </c>
      <c r="AF566" s="4">
        <v>2</v>
      </c>
      <c r="AG566" s="4">
        <v>2</v>
      </c>
      <c r="AH566" s="87">
        <f t="shared" si="176"/>
        <v>0</v>
      </c>
      <c r="AI566" s="43">
        <f t="shared" si="177"/>
        <v>0</v>
      </c>
      <c r="AJ566" s="53">
        <f t="shared" si="178"/>
        <v>22.299999999999997</v>
      </c>
      <c r="AK566" s="53">
        <f t="shared" si="179"/>
        <v>1</v>
      </c>
      <c r="AL566" s="53">
        <f t="shared" si="180"/>
        <v>0</v>
      </c>
      <c r="AM566" s="88">
        <f t="shared" si="181"/>
        <v>80</v>
      </c>
      <c r="AN566" s="88">
        <f t="shared" si="182"/>
        <v>0</v>
      </c>
    </row>
    <row r="567" spans="1:40" ht="24" hidden="1" x14ac:dyDescent="0.25">
      <c r="A567" s="11" t="s">
        <v>537</v>
      </c>
      <c r="B567" s="13" t="s">
        <v>552</v>
      </c>
      <c r="C567" s="1" t="str">
        <f t="shared" si="166"/>
        <v>KASTAMONU</v>
      </c>
      <c r="D567" s="14">
        <v>5</v>
      </c>
      <c r="E567" s="14">
        <v>23</v>
      </c>
      <c r="F567" s="14">
        <v>17</v>
      </c>
      <c r="G567" s="14">
        <v>45</v>
      </c>
      <c r="H567" s="15">
        <v>3</v>
      </c>
      <c r="I567" s="15">
        <v>14</v>
      </c>
      <c r="J567" s="15">
        <v>18</v>
      </c>
      <c r="K567" s="15">
        <v>35</v>
      </c>
      <c r="L567" s="49">
        <v>9</v>
      </c>
      <c r="M567" s="6">
        <v>1</v>
      </c>
      <c r="N567" s="16">
        <f t="shared" si="183"/>
        <v>-10</v>
      </c>
      <c r="O567" s="17">
        <f t="shared" si="184"/>
        <v>-0.22222222222222221</v>
      </c>
      <c r="P567" s="10">
        <v>31</v>
      </c>
      <c r="Q567" s="10">
        <v>41</v>
      </c>
      <c r="R567" s="10">
        <v>39</v>
      </c>
      <c r="S567" s="10">
        <v>50</v>
      </c>
      <c r="T567" s="10">
        <v>80</v>
      </c>
      <c r="U567" s="10">
        <v>111</v>
      </c>
      <c r="V567" s="18">
        <f t="shared" si="167"/>
        <v>9.6774193548387094E-2</v>
      </c>
      <c r="W567" s="18">
        <f t="shared" si="168"/>
        <v>0.34146341463414637</v>
      </c>
      <c r="X567" s="18">
        <f t="shared" si="169"/>
        <v>0.66666666666666663</v>
      </c>
      <c r="Y567" s="18">
        <f t="shared" si="170"/>
        <v>0.5</v>
      </c>
      <c r="Z567" s="18">
        <f t="shared" si="171"/>
        <v>0.38738738738738737</v>
      </c>
      <c r="AA567" s="47">
        <f t="shared" si="172"/>
        <v>40</v>
      </c>
      <c r="AB567" s="6">
        <f t="shared" si="173"/>
        <v>13</v>
      </c>
      <c r="AC567" s="40">
        <v>35</v>
      </c>
      <c r="AD567" s="40">
        <f t="shared" si="174"/>
        <v>0</v>
      </c>
      <c r="AE567" s="41">
        <f t="shared" si="175"/>
        <v>1</v>
      </c>
      <c r="AF567" s="4">
        <v>3</v>
      </c>
      <c r="AG567" s="4">
        <v>3</v>
      </c>
      <c r="AH567" s="87">
        <f t="shared" si="176"/>
        <v>0</v>
      </c>
      <c r="AI567" s="43">
        <f t="shared" si="177"/>
        <v>0</v>
      </c>
      <c r="AJ567" s="53">
        <f t="shared" si="178"/>
        <v>16</v>
      </c>
      <c r="AK567" s="53">
        <f t="shared" si="179"/>
        <v>0</v>
      </c>
      <c r="AL567" s="53">
        <f t="shared" si="180"/>
        <v>0</v>
      </c>
      <c r="AM567" s="88">
        <f t="shared" si="181"/>
        <v>0</v>
      </c>
      <c r="AN567" s="88">
        <f t="shared" si="182"/>
        <v>0</v>
      </c>
    </row>
    <row r="568" spans="1:40" ht="15" hidden="1" customHeight="1" x14ac:dyDescent="0.25">
      <c r="A568" s="11" t="s">
        <v>537</v>
      </c>
      <c r="B568" s="13" t="s">
        <v>553</v>
      </c>
      <c r="C568" s="1" t="str">
        <f t="shared" si="166"/>
        <v>KASTAMONU</v>
      </c>
      <c r="D568" s="14">
        <v>24</v>
      </c>
      <c r="E568" s="14">
        <v>125</v>
      </c>
      <c r="F568" s="14">
        <v>218</v>
      </c>
      <c r="G568" s="14">
        <v>367</v>
      </c>
      <c r="H568" s="15">
        <v>26</v>
      </c>
      <c r="I568" s="15">
        <v>101</v>
      </c>
      <c r="J568" s="15">
        <v>257</v>
      </c>
      <c r="K568" s="15">
        <v>384</v>
      </c>
      <c r="L568" s="49">
        <v>16</v>
      </c>
      <c r="M568" s="6">
        <v>62</v>
      </c>
      <c r="N568" s="16">
        <f t="shared" si="183"/>
        <v>17</v>
      </c>
      <c r="O568" s="17">
        <f t="shared" si="184"/>
        <v>4.632152588555858E-2</v>
      </c>
      <c r="P568" s="10">
        <v>297</v>
      </c>
      <c r="Q568" s="10">
        <v>363</v>
      </c>
      <c r="R568" s="10">
        <v>326</v>
      </c>
      <c r="S568" s="10">
        <v>418</v>
      </c>
      <c r="T568" s="10">
        <v>689</v>
      </c>
      <c r="U568" s="10">
        <v>986</v>
      </c>
      <c r="V568" s="18">
        <f t="shared" si="167"/>
        <v>8.7542087542087546E-2</v>
      </c>
      <c r="W568" s="18">
        <f t="shared" si="168"/>
        <v>0.27823691460055094</v>
      </c>
      <c r="X568" s="18">
        <f t="shared" si="169"/>
        <v>0.64723926380368102</v>
      </c>
      <c r="Y568" s="18">
        <f t="shared" si="170"/>
        <v>0.45283018867924529</v>
      </c>
      <c r="Z568" s="18">
        <f t="shared" si="171"/>
        <v>0.34279918864097364</v>
      </c>
      <c r="AA568" s="47">
        <f t="shared" si="172"/>
        <v>377</v>
      </c>
      <c r="AB568" s="6">
        <f t="shared" si="173"/>
        <v>115</v>
      </c>
      <c r="AC568" s="40">
        <v>384</v>
      </c>
      <c r="AD568" s="40">
        <f t="shared" si="174"/>
        <v>0</v>
      </c>
      <c r="AE568" s="41">
        <f t="shared" si="175"/>
        <v>1</v>
      </c>
      <c r="AF568" s="4">
        <v>24</v>
      </c>
      <c r="AG568" s="4">
        <v>24</v>
      </c>
      <c r="AH568" s="87">
        <f t="shared" si="176"/>
        <v>0</v>
      </c>
      <c r="AI568" s="43">
        <f t="shared" si="177"/>
        <v>0</v>
      </c>
      <c r="AJ568" s="53">
        <f t="shared" si="178"/>
        <v>170.29999999999995</v>
      </c>
      <c r="AK568" s="53">
        <f t="shared" si="179"/>
        <v>8</v>
      </c>
      <c r="AL568" s="53">
        <f t="shared" si="180"/>
        <v>1</v>
      </c>
      <c r="AM568" s="88">
        <f t="shared" si="181"/>
        <v>640</v>
      </c>
      <c r="AN568" s="88">
        <f t="shared" si="182"/>
        <v>1200</v>
      </c>
    </row>
    <row r="569" spans="1:40" ht="24" hidden="1" x14ac:dyDescent="0.25">
      <c r="A569" s="11" t="s">
        <v>537</v>
      </c>
      <c r="B569" s="13" t="s">
        <v>554</v>
      </c>
      <c r="C569" s="1" t="str">
        <f t="shared" si="166"/>
        <v>KASTAMONU</v>
      </c>
      <c r="D569" s="14">
        <v>44</v>
      </c>
      <c r="E569" s="14">
        <v>158</v>
      </c>
      <c r="F569" s="14">
        <v>205</v>
      </c>
      <c r="G569" s="14">
        <v>407</v>
      </c>
      <c r="H569" s="15">
        <v>36</v>
      </c>
      <c r="I569" s="15">
        <v>135</v>
      </c>
      <c r="J569" s="15">
        <v>242</v>
      </c>
      <c r="K569" s="15">
        <v>413</v>
      </c>
      <c r="L569" s="49">
        <v>33</v>
      </c>
      <c r="M569" s="6">
        <v>32</v>
      </c>
      <c r="N569" s="16">
        <f t="shared" si="183"/>
        <v>6</v>
      </c>
      <c r="O569" s="17">
        <f t="shared" si="184"/>
        <v>1.4742014742014743E-2</v>
      </c>
      <c r="P569" s="10">
        <v>350</v>
      </c>
      <c r="Q569" s="10">
        <v>431</v>
      </c>
      <c r="R569" s="10">
        <v>352</v>
      </c>
      <c r="S569" s="10">
        <v>463</v>
      </c>
      <c r="T569" s="10">
        <v>783</v>
      </c>
      <c r="U569" s="10">
        <v>1133</v>
      </c>
      <c r="V569" s="18">
        <f t="shared" si="167"/>
        <v>0.10285714285714286</v>
      </c>
      <c r="W569" s="18">
        <f t="shared" si="168"/>
        <v>0.31322505800464034</v>
      </c>
      <c r="X569" s="18">
        <f t="shared" si="169"/>
        <v>0.69034090909090906</v>
      </c>
      <c r="Y569" s="18">
        <f t="shared" si="170"/>
        <v>0.48275862068965519</v>
      </c>
      <c r="Z569" s="18">
        <f t="shared" si="171"/>
        <v>0.36540158870255957</v>
      </c>
      <c r="AA569" s="47">
        <f t="shared" si="172"/>
        <v>405</v>
      </c>
      <c r="AB569" s="6">
        <f t="shared" si="173"/>
        <v>109</v>
      </c>
      <c r="AC569" s="40">
        <v>413</v>
      </c>
      <c r="AD569" s="40">
        <f t="shared" si="174"/>
        <v>0</v>
      </c>
      <c r="AE569" s="41">
        <f t="shared" si="175"/>
        <v>1</v>
      </c>
      <c r="AF569" s="4">
        <v>19</v>
      </c>
      <c r="AG569" s="4">
        <v>25</v>
      </c>
      <c r="AH569" s="87">
        <f t="shared" si="176"/>
        <v>0.31578947368421051</v>
      </c>
      <c r="AI569" s="43">
        <f t="shared" si="177"/>
        <v>0.48</v>
      </c>
      <c r="AJ569" s="53">
        <f t="shared" si="178"/>
        <v>170.09999999999991</v>
      </c>
      <c r="AK569" s="53">
        <f t="shared" si="179"/>
        <v>8</v>
      </c>
      <c r="AL569" s="53">
        <f t="shared" si="180"/>
        <v>1</v>
      </c>
      <c r="AM569" s="88">
        <f t="shared" si="181"/>
        <v>640</v>
      </c>
      <c r="AN569" s="88">
        <f t="shared" si="182"/>
        <v>1200</v>
      </c>
    </row>
    <row r="570" spans="1:40" ht="15" hidden="1" x14ac:dyDescent="0.25">
      <c r="A570" s="11" t="s">
        <v>555</v>
      </c>
      <c r="B570" s="13" t="s">
        <v>556</v>
      </c>
      <c r="C570" s="1" t="str">
        <f t="shared" si="166"/>
        <v>KAYSERİ</v>
      </c>
      <c r="D570" s="14">
        <v>4</v>
      </c>
      <c r="E570" s="14">
        <v>28</v>
      </c>
      <c r="F570" s="14">
        <v>31</v>
      </c>
      <c r="G570" s="14">
        <v>63</v>
      </c>
      <c r="H570" s="15">
        <v>7</v>
      </c>
      <c r="I570" s="15">
        <v>18</v>
      </c>
      <c r="J570" s="15">
        <v>25</v>
      </c>
      <c r="K570" s="15">
        <v>50</v>
      </c>
      <c r="L570" s="49">
        <v>8</v>
      </c>
      <c r="M570" s="6">
        <v>3</v>
      </c>
      <c r="N570" s="16">
        <f t="shared" si="183"/>
        <v>-13</v>
      </c>
      <c r="O570" s="17">
        <f t="shared" si="184"/>
        <v>-0.20634920634920634</v>
      </c>
      <c r="P570" s="10">
        <v>47</v>
      </c>
      <c r="Q570" s="10">
        <v>62</v>
      </c>
      <c r="R570" s="10">
        <v>43</v>
      </c>
      <c r="S570" s="10">
        <v>51</v>
      </c>
      <c r="T570" s="10">
        <v>105</v>
      </c>
      <c r="U570" s="10">
        <v>152</v>
      </c>
      <c r="V570" s="18">
        <f t="shared" si="167"/>
        <v>0.14893617021276595</v>
      </c>
      <c r="W570" s="18">
        <f t="shared" si="168"/>
        <v>0.29032258064516131</v>
      </c>
      <c r="X570" s="18">
        <f t="shared" si="169"/>
        <v>0.69767441860465118</v>
      </c>
      <c r="Y570" s="18">
        <f t="shared" si="170"/>
        <v>0.45714285714285713</v>
      </c>
      <c r="Z570" s="18">
        <f t="shared" si="171"/>
        <v>0.36184210526315791</v>
      </c>
      <c r="AA570" s="47">
        <f t="shared" si="172"/>
        <v>57</v>
      </c>
      <c r="AB570" s="6">
        <f t="shared" si="173"/>
        <v>13</v>
      </c>
      <c r="AC570" s="40">
        <v>50</v>
      </c>
      <c r="AD570" s="40">
        <f t="shared" si="174"/>
        <v>0</v>
      </c>
      <c r="AE570" s="41">
        <f t="shared" si="175"/>
        <v>1</v>
      </c>
      <c r="AF570" s="4">
        <v>4</v>
      </c>
      <c r="AG570" s="4">
        <v>4</v>
      </c>
      <c r="AH570" s="87">
        <f t="shared" si="176"/>
        <v>0</v>
      </c>
      <c r="AI570" s="43">
        <f t="shared" si="177"/>
        <v>0</v>
      </c>
      <c r="AJ570" s="53">
        <f t="shared" si="178"/>
        <v>25.5</v>
      </c>
      <c r="AK570" s="53">
        <f t="shared" si="179"/>
        <v>1</v>
      </c>
      <c r="AL570" s="53">
        <f t="shared" si="180"/>
        <v>0</v>
      </c>
      <c r="AM570" s="88">
        <f t="shared" si="181"/>
        <v>80</v>
      </c>
      <c r="AN570" s="88">
        <f t="shared" si="182"/>
        <v>0</v>
      </c>
    </row>
    <row r="571" spans="1:40" ht="15" hidden="1" x14ac:dyDescent="0.25">
      <c r="A571" s="11" t="s">
        <v>555</v>
      </c>
      <c r="B571" s="13" t="s">
        <v>557</v>
      </c>
      <c r="C571" s="1" t="str">
        <f t="shared" si="166"/>
        <v>KAYSERİ</v>
      </c>
      <c r="D571" s="14">
        <v>14</v>
      </c>
      <c r="E571" s="14">
        <v>107</v>
      </c>
      <c r="F571" s="14">
        <v>153</v>
      </c>
      <c r="G571" s="14">
        <v>274</v>
      </c>
      <c r="H571" s="15">
        <v>8</v>
      </c>
      <c r="I571" s="15">
        <v>97</v>
      </c>
      <c r="J571" s="15">
        <v>172</v>
      </c>
      <c r="K571" s="15">
        <v>277</v>
      </c>
      <c r="L571" s="49">
        <v>32</v>
      </c>
      <c r="M571" s="6">
        <v>26</v>
      </c>
      <c r="N571" s="16">
        <f t="shared" si="183"/>
        <v>3</v>
      </c>
      <c r="O571" s="17">
        <f t="shared" si="184"/>
        <v>1.0948905109489052E-2</v>
      </c>
      <c r="P571" s="10">
        <v>301</v>
      </c>
      <c r="Q571" s="10">
        <v>400</v>
      </c>
      <c r="R571" s="10">
        <v>324</v>
      </c>
      <c r="S571" s="10">
        <v>435</v>
      </c>
      <c r="T571" s="10">
        <v>724</v>
      </c>
      <c r="U571" s="10">
        <v>1025</v>
      </c>
      <c r="V571" s="18">
        <f t="shared" si="167"/>
        <v>2.6578073089700997E-2</v>
      </c>
      <c r="W571" s="18">
        <f t="shared" si="168"/>
        <v>0.24249999999999999</v>
      </c>
      <c r="X571" s="18">
        <f t="shared" si="169"/>
        <v>0.54938271604938271</v>
      </c>
      <c r="Y571" s="18">
        <f t="shared" si="170"/>
        <v>0.37983425414364641</v>
      </c>
      <c r="Z571" s="18">
        <f t="shared" si="171"/>
        <v>0.27609756097560978</v>
      </c>
      <c r="AA571" s="47">
        <f t="shared" si="172"/>
        <v>449</v>
      </c>
      <c r="AB571" s="6">
        <f t="shared" si="173"/>
        <v>146</v>
      </c>
      <c r="AC571" s="40">
        <v>277</v>
      </c>
      <c r="AD571" s="40">
        <f t="shared" si="174"/>
        <v>0</v>
      </c>
      <c r="AE571" s="41">
        <f t="shared" si="175"/>
        <v>1</v>
      </c>
      <c r="AF571" s="4">
        <v>25</v>
      </c>
      <c r="AG571" s="4">
        <v>19</v>
      </c>
      <c r="AH571" s="87">
        <f t="shared" si="176"/>
        <v>0</v>
      </c>
      <c r="AI571" s="43">
        <f t="shared" si="177"/>
        <v>0</v>
      </c>
      <c r="AJ571" s="53">
        <f t="shared" si="178"/>
        <v>231.79999999999995</v>
      </c>
      <c r="AK571" s="53">
        <f t="shared" si="179"/>
        <v>11</v>
      </c>
      <c r="AL571" s="53">
        <f t="shared" si="180"/>
        <v>2</v>
      </c>
      <c r="AM571" s="88">
        <f t="shared" si="181"/>
        <v>880</v>
      </c>
      <c r="AN571" s="88">
        <f t="shared" si="182"/>
        <v>2400</v>
      </c>
    </row>
    <row r="572" spans="1:40" ht="15" hidden="1" customHeight="1" x14ac:dyDescent="0.25">
      <c r="A572" s="11" t="s">
        <v>555</v>
      </c>
      <c r="B572" s="13" t="s">
        <v>558</v>
      </c>
      <c r="C572" s="1" t="str">
        <f t="shared" si="166"/>
        <v>KAYSERİ</v>
      </c>
      <c r="D572" s="14">
        <v>60</v>
      </c>
      <c r="E572" s="14">
        <v>365</v>
      </c>
      <c r="F572" s="14">
        <v>456</v>
      </c>
      <c r="G572" s="14">
        <v>881</v>
      </c>
      <c r="H572" s="15">
        <v>81</v>
      </c>
      <c r="I572" s="15">
        <v>320</v>
      </c>
      <c r="J572" s="15">
        <v>529</v>
      </c>
      <c r="K572" s="15">
        <v>930</v>
      </c>
      <c r="L572" s="49">
        <v>106</v>
      </c>
      <c r="M572" s="6">
        <v>83</v>
      </c>
      <c r="N572" s="16">
        <f t="shared" si="183"/>
        <v>49</v>
      </c>
      <c r="O572" s="17">
        <f t="shared" si="184"/>
        <v>5.5618615209988648E-2</v>
      </c>
      <c r="P572" s="10">
        <v>759</v>
      </c>
      <c r="Q572" s="10">
        <v>993</v>
      </c>
      <c r="R572" s="10">
        <v>799</v>
      </c>
      <c r="S572" s="10">
        <v>1055</v>
      </c>
      <c r="T572" s="10">
        <v>1792</v>
      </c>
      <c r="U572" s="10">
        <v>2551</v>
      </c>
      <c r="V572" s="18">
        <f t="shared" si="167"/>
        <v>0.1067193675889328</v>
      </c>
      <c r="W572" s="18">
        <f t="shared" si="168"/>
        <v>0.32225579053373615</v>
      </c>
      <c r="X572" s="18">
        <f t="shared" si="169"/>
        <v>0.69086357947434296</v>
      </c>
      <c r="Y572" s="18">
        <f t="shared" si="170"/>
        <v>0.48660714285714285</v>
      </c>
      <c r="Z572" s="18">
        <f t="shared" si="171"/>
        <v>0.37357898863190908</v>
      </c>
      <c r="AA572" s="47">
        <f t="shared" si="172"/>
        <v>920</v>
      </c>
      <c r="AB572" s="6">
        <f t="shared" si="173"/>
        <v>247</v>
      </c>
      <c r="AC572" s="40">
        <v>885</v>
      </c>
      <c r="AD572" s="40">
        <f t="shared" si="174"/>
        <v>45</v>
      </c>
      <c r="AE572" s="41">
        <f t="shared" si="175"/>
        <v>0.95161290322580649</v>
      </c>
      <c r="AF572" s="4">
        <v>52</v>
      </c>
      <c r="AG572" s="4">
        <v>55</v>
      </c>
      <c r="AH572" s="87">
        <f t="shared" si="176"/>
        <v>5.7692307692307696E-2</v>
      </c>
      <c r="AI572" s="43">
        <f t="shared" si="177"/>
        <v>0.10909090909090909</v>
      </c>
      <c r="AJ572" s="53">
        <f t="shared" si="178"/>
        <v>382.39999999999986</v>
      </c>
      <c r="AK572" s="53">
        <f t="shared" si="179"/>
        <v>19</v>
      </c>
      <c r="AL572" s="53">
        <f t="shared" si="180"/>
        <v>3</v>
      </c>
      <c r="AM572" s="88">
        <f t="shared" si="181"/>
        <v>1520</v>
      </c>
      <c r="AN572" s="88">
        <f t="shared" si="182"/>
        <v>3600</v>
      </c>
    </row>
    <row r="573" spans="1:40" ht="15" hidden="1" x14ac:dyDescent="0.25">
      <c r="A573" s="11" t="s">
        <v>555</v>
      </c>
      <c r="B573" s="13" t="s">
        <v>559</v>
      </c>
      <c r="C573" s="1" t="str">
        <f t="shared" si="166"/>
        <v>KAYSERİ</v>
      </c>
      <c r="D573" s="14">
        <v>7</v>
      </c>
      <c r="E573" s="14">
        <v>25</v>
      </c>
      <c r="F573" s="14">
        <v>18</v>
      </c>
      <c r="G573" s="14">
        <v>50</v>
      </c>
      <c r="H573" s="15">
        <v>1</v>
      </c>
      <c r="I573" s="15">
        <v>15</v>
      </c>
      <c r="J573" s="15">
        <v>26</v>
      </c>
      <c r="K573" s="15">
        <v>42</v>
      </c>
      <c r="L573" s="49">
        <v>6</v>
      </c>
      <c r="M573" s="6">
        <v>6</v>
      </c>
      <c r="N573" s="16">
        <f t="shared" si="183"/>
        <v>-8</v>
      </c>
      <c r="O573" s="17">
        <f t="shared" si="184"/>
        <v>-0.16</v>
      </c>
      <c r="P573" s="10">
        <v>65</v>
      </c>
      <c r="Q573" s="10">
        <v>61</v>
      </c>
      <c r="R573" s="10">
        <v>46</v>
      </c>
      <c r="S573" s="10">
        <v>62</v>
      </c>
      <c r="T573" s="10">
        <v>107</v>
      </c>
      <c r="U573" s="10">
        <v>172</v>
      </c>
      <c r="V573" s="18">
        <f t="shared" si="167"/>
        <v>1.5384615384615385E-2</v>
      </c>
      <c r="W573" s="18">
        <f t="shared" si="168"/>
        <v>0.24590163934426229</v>
      </c>
      <c r="X573" s="18">
        <f t="shared" si="169"/>
        <v>0.56521739130434778</v>
      </c>
      <c r="Y573" s="18">
        <f t="shared" si="170"/>
        <v>0.38317757009345793</v>
      </c>
      <c r="Z573" s="18">
        <f t="shared" si="171"/>
        <v>0.2441860465116279</v>
      </c>
      <c r="AA573" s="47">
        <f t="shared" si="172"/>
        <v>66</v>
      </c>
      <c r="AB573" s="6">
        <f t="shared" si="173"/>
        <v>20</v>
      </c>
      <c r="AC573" s="40">
        <v>42</v>
      </c>
      <c r="AD573" s="40">
        <f t="shared" si="174"/>
        <v>0</v>
      </c>
      <c r="AE573" s="41">
        <f t="shared" si="175"/>
        <v>1</v>
      </c>
      <c r="AF573" s="4">
        <v>3</v>
      </c>
      <c r="AG573" s="4">
        <v>3</v>
      </c>
      <c r="AH573" s="87">
        <f t="shared" si="176"/>
        <v>0</v>
      </c>
      <c r="AI573" s="43">
        <f t="shared" si="177"/>
        <v>0</v>
      </c>
      <c r="AJ573" s="53">
        <f t="shared" si="178"/>
        <v>33.899999999999991</v>
      </c>
      <c r="AK573" s="53">
        <f t="shared" si="179"/>
        <v>1</v>
      </c>
      <c r="AL573" s="53">
        <f t="shared" si="180"/>
        <v>0</v>
      </c>
      <c r="AM573" s="88">
        <f t="shared" si="181"/>
        <v>80</v>
      </c>
      <c r="AN573" s="88">
        <f t="shared" si="182"/>
        <v>0</v>
      </c>
    </row>
    <row r="574" spans="1:40" ht="15" hidden="1" x14ac:dyDescent="0.25">
      <c r="A574" s="11" t="s">
        <v>555</v>
      </c>
      <c r="B574" s="13" t="s">
        <v>560</v>
      </c>
      <c r="C574" s="1" t="str">
        <f t="shared" si="166"/>
        <v>KAYSERİ</v>
      </c>
      <c r="D574" s="14">
        <v>11</v>
      </c>
      <c r="E574" s="14">
        <v>85</v>
      </c>
      <c r="F574" s="14">
        <v>125</v>
      </c>
      <c r="G574" s="14">
        <v>221</v>
      </c>
      <c r="H574" s="15">
        <v>30</v>
      </c>
      <c r="I574" s="15">
        <v>68</v>
      </c>
      <c r="J574" s="15">
        <v>128</v>
      </c>
      <c r="K574" s="15">
        <v>226</v>
      </c>
      <c r="L574" s="49">
        <v>8</v>
      </c>
      <c r="M574" s="6">
        <v>45</v>
      </c>
      <c r="N574" s="16">
        <f t="shared" si="183"/>
        <v>5</v>
      </c>
      <c r="O574" s="17">
        <f t="shared" si="184"/>
        <v>2.2624434389140271E-2</v>
      </c>
      <c r="P574" s="10">
        <v>128</v>
      </c>
      <c r="Q574" s="10">
        <v>181</v>
      </c>
      <c r="R574" s="10">
        <v>143</v>
      </c>
      <c r="S574" s="10">
        <v>186</v>
      </c>
      <c r="T574" s="10">
        <v>324</v>
      </c>
      <c r="U574" s="10">
        <v>452</v>
      </c>
      <c r="V574" s="18">
        <f t="shared" si="167"/>
        <v>0.234375</v>
      </c>
      <c r="W574" s="18">
        <f t="shared" si="168"/>
        <v>0.37569060773480661</v>
      </c>
      <c r="X574" s="18">
        <f t="shared" si="169"/>
        <v>0.63636363636363635</v>
      </c>
      <c r="Y574" s="18">
        <f t="shared" si="170"/>
        <v>0.49074074074074076</v>
      </c>
      <c r="Z574" s="18">
        <f t="shared" si="171"/>
        <v>0.41814159292035397</v>
      </c>
      <c r="AA574" s="47">
        <f t="shared" si="172"/>
        <v>165</v>
      </c>
      <c r="AB574" s="6">
        <f t="shared" si="173"/>
        <v>52</v>
      </c>
      <c r="AC574" s="40">
        <v>226</v>
      </c>
      <c r="AD574" s="40">
        <f t="shared" si="174"/>
        <v>0</v>
      </c>
      <c r="AE574" s="41">
        <f t="shared" si="175"/>
        <v>1</v>
      </c>
      <c r="AF574" s="4">
        <v>12</v>
      </c>
      <c r="AG574" s="4">
        <v>13</v>
      </c>
      <c r="AH574" s="87">
        <f t="shared" si="176"/>
        <v>8.3333333333333329E-2</v>
      </c>
      <c r="AI574" s="43">
        <f t="shared" si="177"/>
        <v>0.15384615384615385</v>
      </c>
      <c r="AJ574" s="53">
        <f t="shared" si="178"/>
        <v>67.799999999999983</v>
      </c>
      <c r="AK574" s="53">
        <f t="shared" si="179"/>
        <v>3</v>
      </c>
      <c r="AL574" s="53">
        <f t="shared" si="180"/>
        <v>0</v>
      </c>
      <c r="AM574" s="88">
        <f t="shared" si="181"/>
        <v>240</v>
      </c>
      <c r="AN574" s="88">
        <f t="shared" si="182"/>
        <v>0</v>
      </c>
    </row>
    <row r="575" spans="1:40" ht="15" hidden="1" x14ac:dyDescent="0.25">
      <c r="A575" s="11" t="s">
        <v>555</v>
      </c>
      <c r="B575" s="13" t="s">
        <v>561</v>
      </c>
      <c r="C575" s="1" t="str">
        <f t="shared" si="166"/>
        <v>KAYSERİ</v>
      </c>
      <c r="D575" s="14">
        <v>6</v>
      </c>
      <c r="E575" s="14">
        <v>98</v>
      </c>
      <c r="F575" s="14">
        <v>166</v>
      </c>
      <c r="G575" s="14">
        <v>270</v>
      </c>
      <c r="H575" s="15">
        <v>12</v>
      </c>
      <c r="I575" s="15">
        <v>77</v>
      </c>
      <c r="J575" s="15">
        <v>193</v>
      </c>
      <c r="K575" s="15">
        <v>282</v>
      </c>
      <c r="L575" s="49">
        <v>10</v>
      </c>
      <c r="M575" s="6">
        <v>35</v>
      </c>
      <c r="N575" s="16">
        <f t="shared" si="183"/>
        <v>12</v>
      </c>
      <c r="O575" s="17">
        <f t="shared" si="184"/>
        <v>4.4444444444444446E-2</v>
      </c>
      <c r="P575" s="10">
        <v>360</v>
      </c>
      <c r="Q575" s="10">
        <v>439</v>
      </c>
      <c r="R575" s="10">
        <v>335</v>
      </c>
      <c r="S575" s="10">
        <v>438</v>
      </c>
      <c r="T575" s="10">
        <v>774</v>
      </c>
      <c r="U575" s="10">
        <v>1134</v>
      </c>
      <c r="V575" s="18">
        <f t="shared" si="167"/>
        <v>3.3333333333333333E-2</v>
      </c>
      <c r="W575" s="18">
        <f t="shared" si="168"/>
        <v>0.17539863325740318</v>
      </c>
      <c r="X575" s="18">
        <f t="shared" si="169"/>
        <v>0.5014925373134328</v>
      </c>
      <c r="Y575" s="18">
        <f t="shared" si="170"/>
        <v>0.31653746770025842</v>
      </c>
      <c r="Z575" s="18">
        <f t="shared" si="171"/>
        <v>0.22663139329805995</v>
      </c>
      <c r="AA575" s="47">
        <f t="shared" si="172"/>
        <v>529</v>
      </c>
      <c r="AB575" s="6">
        <f t="shared" si="173"/>
        <v>167</v>
      </c>
      <c r="AC575" s="40">
        <v>282</v>
      </c>
      <c r="AD575" s="40">
        <f t="shared" si="174"/>
        <v>0</v>
      </c>
      <c r="AE575" s="41">
        <f t="shared" si="175"/>
        <v>1</v>
      </c>
      <c r="AF575" s="4">
        <v>17</v>
      </c>
      <c r="AG575" s="4">
        <v>19</v>
      </c>
      <c r="AH575" s="87">
        <f t="shared" si="176"/>
        <v>0.11764705882352941</v>
      </c>
      <c r="AI575" s="43">
        <f t="shared" si="177"/>
        <v>0.21052631578947367</v>
      </c>
      <c r="AJ575" s="53">
        <f t="shared" si="178"/>
        <v>296.79999999999995</v>
      </c>
      <c r="AK575" s="53">
        <f t="shared" si="179"/>
        <v>14</v>
      </c>
      <c r="AL575" s="53">
        <f t="shared" si="180"/>
        <v>2</v>
      </c>
      <c r="AM575" s="88">
        <f t="shared" si="181"/>
        <v>1120</v>
      </c>
      <c r="AN575" s="88">
        <f t="shared" si="182"/>
        <v>2400</v>
      </c>
    </row>
    <row r="576" spans="1:40" ht="15" hidden="1" x14ac:dyDescent="0.25">
      <c r="A576" s="11" t="s">
        <v>555</v>
      </c>
      <c r="B576" s="13" t="s">
        <v>562</v>
      </c>
      <c r="C576" s="1" t="str">
        <f t="shared" si="166"/>
        <v>KAYSERİ</v>
      </c>
      <c r="D576" s="14">
        <v>187</v>
      </c>
      <c r="E576" s="14">
        <v>1175</v>
      </c>
      <c r="F576" s="14">
        <v>2864</v>
      </c>
      <c r="G576" s="14">
        <v>4226</v>
      </c>
      <c r="H576" s="15">
        <v>259</v>
      </c>
      <c r="I576" s="15">
        <v>1129</v>
      </c>
      <c r="J576" s="15">
        <v>3199</v>
      </c>
      <c r="K576" s="15">
        <v>4587</v>
      </c>
      <c r="L576" s="49">
        <v>161</v>
      </c>
      <c r="M576" s="6">
        <v>776</v>
      </c>
      <c r="N576" s="16">
        <f t="shared" si="183"/>
        <v>361</v>
      </c>
      <c r="O576" s="17">
        <f t="shared" si="184"/>
        <v>8.5423568386180787E-2</v>
      </c>
      <c r="P576" s="10">
        <v>4993</v>
      </c>
      <c r="Q576" s="10">
        <v>6326</v>
      </c>
      <c r="R576" s="10">
        <v>4851</v>
      </c>
      <c r="S576" s="10">
        <v>6448</v>
      </c>
      <c r="T576" s="10">
        <v>11177</v>
      </c>
      <c r="U576" s="10">
        <v>16170</v>
      </c>
      <c r="V576" s="18">
        <f t="shared" si="167"/>
        <v>5.1872621670338473E-2</v>
      </c>
      <c r="W576" s="18">
        <f t="shared" si="168"/>
        <v>0.1784698071451154</v>
      </c>
      <c r="X576" s="18">
        <f t="shared" si="169"/>
        <v>0.53267367553081835</v>
      </c>
      <c r="Y576" s="18">
        <f t="shared" si="170"/>
        <v>0.33220005368166772</v>
      </c>
      <c r="Z576" s="18">
        <f t="shared" si="171"/>
        <v>0.24564007421150277</v>
      </c>
      <c r="AA576" s="47">
        <f t="shared" si="172"/>
        <v>7464</v>
      </c>
      <c r="AB576" s="6">
        <f t="shared" si="173"/>
        <v>2267</v>
      </c>
      <c r="AC576" s="40">
        <v>4052</v>
      </c>
      <c r="AD576" s="40">
        <f t="shared" si="174"/>
        <v>535</v>
      </c>
      <c r="AE576" s="41">
        <f t="shared" si="175"/>
        <v>0.88336603444517114</v>
      </c>
      <c r="AF576" s="4">
        <v>164</v>
      </c>
      <c r="AG576" s="4">
        <v>230</v>
      </c>
      <c r="AH576" s="87">
        <f t="shared" si="176"/>
        <v>0.40243902439024393</v>
      </c>
      <c r="AI576" s="43">
        <f t="shared" si="177"/>
        <v>0.57391304347826089</v>
      </c>
      <c r="AJ576" s="53">
        <f t="shared" si="178"/>
        <v>4110.8999999999996</v>
      </c>
      <c r="AK576" s="53">
        <f t="shared" si="179"/>
        <v>205</v>
      </c>
      <c r="AL576" s="53">
        <f t="shared" si="180"/>
        <v>41</v>
      </c>
      <c r="AM576" s="88">
        <f t="shared" si="181"/>
        <v>16400</v>
      </c>
      <c r="AN576" s="88">
        <f t="shared" si="182"/>
        <v>49200</v>
      </c>
    </row>
    <row r="577" spans="1:40" ht="15" hidden="1" x14ac:dyDescent="0.25">
      <c r="A577" s="11" t="s">
        <v>555</v>
      </c>
      <c r="B577" s="13" t="s">
        <v>563</v>
      </c>
      <c r="C577" s="1" t="str">
        <f t="shared" si="166"/>
        <v>KAYSERİ</v>
      </c>
      <c r="D577" s="14">
        <v>389</v>
      </c>
      <c r="E577" s="14">
        <v>2235</v>
      </c>
      <c r="F577" s="14">
        <v>5006</v>
      </c>
      <c r="G577" s="14">
        <v>7630</v>
      </c>
      <c r="H577" s="15">
        <v>434</v>
      </c>
      <c r="I577" s="15">
        <v>2158</v>
      </c>
      <c r="J577" s="15">
        <v>5855</v>
      </c>
      <c r="K577" s="15">
        <v>8447</v>
      </c>
      <c r="L577" s="49">
        <v>157</v>
      </c>
      <c r="M577" s="6">
        <v>1403</v>
      </c>
      <c r="N577" s="16">
        <f t="shared" si="183"/>
        <v>817</v>
      </c>
      <c r="O577" s="17">
        <f t="shared" si="184"/>
        <v>0.10707732634338139</v>
      </c>
      <c r="P577" s="10">
        <v>7362</v>
      </c>
      <c r="Q577" s="10">
        <v>9525</v>
      </c>
      <c r="R577" s="10">
        <v>7367</v>
      </c>
      <c r="S577" s="10">
        <v>9751</v>
      </c>
      <c r="T577" s="10">
        <v>16892</v>
      </c>
      <c r="U577" s="10">
        <v>24254</v>
      </c>
      <c r="V577" s="18">
        <f t="shared" si="167"/>
        <v>5.8951371909807121E-2</v>
      </c>
      <c r="W577" s="18">
        <f t="shared" si="168"/>
        <v>0.22656167979002625</v>
      </c>
      <c r="X577" s="18">
        <f t="shared" si="169"/>
        <v>0.62562779964707482</v>
      </c>
      <c r="Y577" s="18">
        <f t="shared" si="170"/>
        <v>0.40060383613544875</v>
      </c>
      <c r="Z577" s="18">
        <f t="shared" si="171"/>
        <v>0.2968994804980622</v>
      </c>
      <c r="AA577" s="47">
        <f t="shared" si="172"/>
        <v>10125</v>
      </c>
      <c r="AB577" s="6">
        <f t="shared" si="173"/>
        <v>2758</v>
      </c>
      <c r="AC577" s="40">
        <v>6802</v>
      </c>
      <c r="AD577" s="40">
        <f t="shared" si="174"/>
        <v>1645</v>
      </c>
      <c r="AE577" s="41">
        <f t="shared" si="175"/>
        <v>0.80525630401325909</v>
      </c>
      <c r="AF577" s="4">
        <v>239</v>
      </c>
      <c r="AG577" s="4">
        <v>353</v>
      </c>
      <c r="AH577" s="87">
        <f t="shared" si="176"/>
        <v>0.47698744769874479</v>
      </c>
      <c r="AI577" s="43">
        <f t="shared" si="177"/>
        <v>0.6458923512747875</v>
      </c>
      <c r="AJ577" s="53">
        <f t="shared" si="178"/>
        <v>5057.3999999999996</v>
      </c>
      <c r="AK577" s="53">
        <f t="shared" si="179"/>
        <v>252</v>
      </c>
      <c r="AL577" s="53">
        <f t="shared" si="180"/>
        <v>50</v>
      </c>
      <c r="AM577" s="88">
        <f t="shared" si="181"/>
        <v>20160</v>
      </c>
      <c r="AN577" s="88">
        <f t="shared" si="182"/>
        <v>60000</v>
      </c>
    </row>
    <row r="578" spans="1:40" ht="15" hidden="1" x14ac:dyDescent="0.25">
      <c r="A578" s="11" t="s">
        <v>555</v>
      </c>
      <c r="B578" s="13" t="s">
        <v>564</v>
      </c>
      <c r="C578" s="1" t="str">
        <f t="shared" si="166"/>
        <v>KAYSERİ</v>
      </c>
      <c r="D578" s="14">
        <v>11</v>
      </c>
      <c r="E578" s="14">
        <v>17</v>
      </c>
      <c r="F578" s="14">
        <v>13</v>
      </c>
      <c r="G578" s="14">
        <v>41</v>
      </c>
      <c r="H578" s="15">
        <v>6</v>
      </c>
      <c r="I578" s="15">
        <v>21</v>
      </c>
      <c r="J578" s="15">
        <v>10</v>
      </c>
      <c r="K578" s="15">
        <v>37</v>
      </c>
      <c r="L578" s="49">
        <v>3</v>
      </c>
      <c r="M578" s="6">
        <v>2</v>
      </c>
      <c r="N578" s="16">
        <f t="shared" si="183"/>
        <v>-4</v>
      </c>
      <c r="O578" s="17">
        <f t="shared" si="184"/>
        <v>-9.7560975609756101E-2</v>
      </c>
      <c r="P578" s="10">
        <v>19</v>
      </c>
      <c r="Q578" s="10">
        <v>28</v>
      </c>
      <c r="R578" s="10">
        <v>18</v>
      </c>
      <c r="S578" s="10">
        <v>29</v>
      </c>
      <c r="T578" s="10">
        <v>46</v>
      </c>
      <c r="U578" s="10">
        <v>65</v>
      </c>
      <c r="V578" s="18">
        <f t="shared" si="167"/>
        <v>0.31578947368421051</v>
      </c>
      <c r="W578" s="18">
        <f t="shared" si="168"/>
        <v>0.75</v>
      </c>
      <c r="X578" s="18">
        <f t="shared" si="169"/>
        <v>0.61111111111111116</v>
      </c>
      <c r="Y578" s="18">
        <f t="shared" si="170"/>
        <v>0.69565217391304346</v>
      </c>
      <c r="Z578" s="18">
        <f t="shared" si="171"/>
        <v>0.58461538461538465</v>
      </c>
      <c r="AA578" s="47">
        <f t="shared" si="172"/>
        <v>14</v>
      </c>
      <c r="AB578" s="6">
        <f t="shared" si="173"/>
        <v>7</v>
      </c>
      <c r="AC578" s="40">
        <v>37</v>
      </c>
      <c r="AD578" s="40">
        <f t="shared" si="174"/>
        <v>0</v>
      </c>
      <c r="AE578" s="41">
        <f t="shared" si="175"/>
        <v>1</v>
      </c>
      <c r="AF578" s="4">
        <v>1</v>
      </c>
      <c r="AG578" s="4">
        <v>4</v>
      </c>
      <c r="AH578" s="87">
        <f t="shared" si="176"/>
        <v>3</v>
      </c>
      <c r="AI578" s="43">
        <f t="shared" si="177"/>
        <v>1.5</v>
      </c>
      <c r="AJ578" s="53">
        <f t="shared" si="178"/>
        <v>0.19999999999999574</v>
      </c>
      <c r="AK578" s="53">
        <f t="shared" si="179"/>
        <v>0</v>
      </c>
      <c r="AL578" s="53">
        <f t="shared" si="180"/>
        <v>0</v>
      </c>
      <c r="AM578" s="88">
        <f t="shared" si="181"/>
        <v>0</v>
      </c>
      <c r="AN578" s="88">
        <f t="shared" si="182"/>
        <v>0</v>
      </c>
    </row>
    <row r="579" spans="1:40" ht="15" hidden="1" x14ac:dyDescent="0.25">
      <c r="A579" s="11" t="s">
        <v>555</v>
      </c>
      <c r="B579" s="13" t="s">
        <v>1098</v>
      </c>
      <c r="C579" s="1" t="str">
        <f t="shared" si="166"/>
        <v>KAYSERİ</v>
      </c>
      <c r="D579" s="14">
        <v>6</v>
      </c>
      <c r="E579" s="14">
        <v>77</v>
      </c>
      <c r="F579" s="14">
        <v>142</v>
      </c>
      <c r="G579" s="14">
        <v>225</v>
      </c>
      <c r="H579" s="15">
        <v>21</v>
      </c>
      <c r="I579" s="15">
        <v>81</v>
      </c>
      <c r="J579" s="15">
        <v>153</v>
      </c>
      <c r="K579" s="15">
        <v>255</v>
      </c>
      <c r="L579" s="49">
        <v>23</v>
      </c>
      <c r="M579" s="6">
        <v>30</v>
      </c>
      <c r="N579" s="16">
        <f t="shared" si="183"/>
        <v>30</v>
      </c>
      <c r="O579" s="17">
        <f t="shared" si="184"/>
        <v>0.13333333333333333</v>
      </c>
      <c r="P579" s="10">
        <v>299</v>
      </c>
      <c r="Q579" s="10">
        <v>365</v>
      </c>
      <c r="R579" s="10">
        <v>283</v>
      </c>
      <c r="S579" s="10">
        <v>377</v>
      </c>
      <c r="T579" s="10">
        <v>648</v>
      </c>
      <c r="U579" s="10">
        <v>947</v>
      </c>
      <c r="V579" s="18">
        <f t="shared" si="167"/>
        <v>7.0234113712374577E-2</v>
      </c>
      <c r="W579" s="18">
        <f t="shared" si="168"/>
        <v>0.22191780821917809</v>
      </c>
      <c r="X579" s="18">
        <f t="shared" si="169"/>
        <v>0.51590106007067138</v>
      </c>
      <c r="Y579" s="18">
        <f t="shared" si="170"/>
        <v>0.35030864197530864</v>
      </c>
      <c r="Z579" s="18">
        <f t="shared" si="171"/>
        <v>0.26187961985216474</v>
      </c>
      <c r="AA579" s="47">
        <f t="shared" si="172"/>
        <v>421</v>
      </c>
      <c r="AB579" s="6">
        <f t="shared" si="173"/>
        <v>137</v>
      </c>
      <c r="AC579" s="40">
        <v>255</v>
      </c>
      <c r="AD579" s="40">
        <f t="shared" si="174"/>
        <v>0</v>
      </c>
      <c r="AE579" s="41">
        <f t="shared" si="175"/>
        <v>1</v>
      </c>
      <c r="AF579" s="4">
        <v>15</v>
      </c>
      <c r="AG579" s="4">
        <v>16</v>
      </c>
      <c r="AH579" s="87">
        <f t="shared" si="176"/>
        <v>6.6666666666666666E-2</v>
      </c>
      <c r="AI579" s="43">
        <f t="shared" si="177"/>
        <v>0.125</v>
      </c>
      <c r="AJ579" s="53">
        <f t="shared" si="178"/>
        <v>226.59999999999997</v>
      </c>
      <c r="AK579" s="53">
        <f t="shared" si="179"/>
        <v>11</v>
      </c>
      <c r="AL579" s="53">
        <f t="shared" si="180"/>
        <v>2</v>
      </c>
      <c r="AM579" s="88">
        <f t="shared" si="181"/>
        <v>880</v>
      </c>
      <c r="AN579" s="88">
        <f t="shared" si="182"/>
        <v>2400</v>
      </c>
    </row>
    <row r="580" spans="1:40" ht="15" hidden="1" x14ac:dyDescent="0.25">
      <c r="A580" s="11" t="s">
        <v>555</v>
      </c>
      <c r="B580" s="13" t="s">
        <v>565</v>
      </c>
      <c r="C580" s="1" t="str">
        <f t="shared" si="166"/>
        <v>KAYSERİ</v>
      </c>
      <c r="D580" s="14">
        <v>0</v>
      </c>
      <c r="E580" s="14">
        <v>56</v>
      </c>
      <c r="F580" s="14">
        <v>85</v>
      </c>
      <c r="G580" s="14">
        <v>141</v>
      </c>
      <c r="H580" s="15">
        <v>20</v>
      </c>
      <c r="I580" s="15">
        <v>50</v>
      </c>
      <c r="J580" s="15">
        <v>104</v>
      </c>
      <c r="K580" s="15">
        <v>174</v>
      </c>
      <c r="L580" s="49">
        <v>10</v>
      </c>
      <c r="M580" s="6">
        <v>14</v>
      </c>
      <c r="N580" s="16">
        <f t="shared" si="183"/>
        <v>33</v>
      </c>
      <c r="O580" s="17">
        <f t="shared" si="184"/>
        <v>0.23404255319148937</v>
      </c>
      <c r="P580" s="10">
        <v>153</v>
      </c>
      <c r="Q580" s="10">
        <v>181</v>
      </c>
      <c r="R580" s="10">
        <v>153</v>
      </c>
      <c r="S580" s="10">
        <v>203</v>
      </c>
      <c r="T580" s="10">
        <v>334</v>
      </c>
      <c r="U580" s="10">
        <v>487</v>
      </c>
      <c r="V580" s="18">
        <f t="shared" si="167"/>
        <v>0.13071895424836602</v>
      </c>
      <c r="W580" s="18">
        <f t="shared" si="168"/>
        <v>0.27624309392265195</v>
      </c>
      <c r="X580" s="18">
        <f t="shared" si="169"/>
        <v>0.65359477124183007</v>
      </c>
      <c r="Y580" s="18">
        <f t="shared" si="170"/>
        <v>0.44910179640718562</v>
      </c>
      <c r="Z580" s="18">
        <f t="shared" si="171"/>
        <v>0.34907597535934293</v>
      </c>
      <c r="AA580" s="47">
        <f t="shared" si="172"/>
        <v>184</v>
      </c>
      <c r="AB580" s="6">
        <f t="shared" si="173"/>
        <v>53</v>
      </c>
      <c r="AC580" s="40">
        <v>174</v>
      </c>
      <c r="AD580" s="40">
        <f t="shared" si="174"/>
        <v>0</v>
      </c>
      <c r="AE580" s="41">
        <f t="shared" si="175"/>
        <v>1</v>
      </c>
      <c r="AF580" s="4">
        <v>17</v>
      </c>
      <c r="AG580" s="4">
        <v>12</v>
      </c>
      <c r="AH580" s="87">
        <f t="shared" si="176"/>
        <v>0</v>
      </c>
      <c r="AI580" s="43">
        <f t="shared" si="177"/>
        <v>0</v>
      </c>
      <c r="AJ580" s="53">
        <f t="shared" si="178"/>
        <v>83.799999999999983</v>
      </c>
      <c r="AK580" s="53">
        <f t="shared" si="179"/>
        <v>4</v>
      </c>
      <c r="AL580" s="53">
        <f t="shared" si="180"/>
        <v>0</v>
      </c>
      <c r="AM580" s="88">
        <f t="shared" si="181"/>
        <v>320</v>
      </c>
      <c r="AN580" s="88">
        <f t="shared" si="182"/>
        <v>0</v>
      </c>
    </row>
    <row r="581" spans="1:40" ht="15" hidden="1" x14ac:dyDescent="0.25">
      <c r="A581" s="11" t="s">
        <v>555</v>
      </c>
      <c r="B581" s="13" t="s">
        <v>566</v>
      </c>
      <c r="C581" s="1" t="str">
        <f t="shared" si="166"/>
        <v>KAYSERİ</v>
      </c>
      <c r="D581" s="14">
        <v>7</v>
      </c>
      <c r="E581" s="14">
        <v>30</v>
      </c>
      <c r="F581" s="14">
        <v>48</v>
      </c>
      <c r="G581" s="14">
        <v>85</v>
      </c>
      <c r="H581" s="15">
        <v>3</v>
      </c>
      <c r="I581" s="15">
        <v>36</v>
      </c>
      <c r="J581" s="15">
        <v>41</v>
      </c>
      <c r="K581" s="15">
        <v>80</v>
      </c>
      <c r="L581" s="49">
        <v>11</v>
      </c>
      <c r="M581" s="6">
        <v>11</v>
      </c>
      <c r="N581" s="16">
        <f t="shared" si="183"/>
        <v>-5</v>
      </c>
      <c r="O581" s="17">
        <f t="shared" si="184"/>
        <v>-5.8823529411764705E-2</v>
      </c>
      <c r="P581" s="10">
        <v>101</v>
      </c>
      <c r="Q581" s="10">
        <v>113</v>
      </c>
      <c r="R581" s="10">
        <v>97</v>
      </c>
      <c r="S581" s="10">
        <v>129</v>
      </c>
      <c r="T581" s="10">
        <v>210</v>
      </c>
      <c r="U581" s="10">
        <v>311</v>
      </c>
      <c r="V581" s="18">
        <f t="shared" si="167"/>
        <v>2.9702970297029702E-2</v>
      </c>
      <c r="W581" s="18">
        <f t="shared" si="168"/>
        <v>0.31858407079646017</v>
      </c>
      <c r="X581" s="18">
        <f t="shared" si="169"/>
        <v>0.42268041237113402</v>
      </c>
      <c r="Y581" s="18">
        <f t="shared" si="170"/>
        <v>0.36666666666666664</v>
      </c>
      <c r="Z581" s="18">
        <f t="shared" si="171"/>
        <v>0.25723472668810288</v>
      </c>
      <c r="AA581" s="47">
        <f t="shared" si="172"/>
        <v>133</v>
      </c>
      <c r="AB581" s="6">
        <f t="shared" si="173"/>
        <v>56</v>
      </c>
      <c r="AC581" s="40">
        <v>80</v>
      </c>
      <c r="AD581" s="40">
        <f t="shared" si="174"/>
        <v>0</v>
      </c>
      <c r="AE581" s="41">
        <f t="shared" si="175"/>
        <v>1</v>
      </c>
      <c r="AF581" s="4">
        <v>5</v>
      </c>
      <c r="AG581" s="4">
        <v>5</v>
      </c>
      <c r="AH581" s="87">
        <f t="shared" si="176"/>
        <v>0</v>
      </c>
      <c r="AI581" s="43">
        <f t="shared" si="177"/>
        <v>0</v>
      </c>
      <c r="AJ581" s="53">
        <f t="shared" si="178"/>
        <v>70</v>
      </c>
      <c r="AK581" s="53">
        <f t="shared" si="179"/>
        <v>3</v>
      </c>
      <c r="AL581" s="53">
        <f t="shared" si="180"/>
        <v>0</v>
      </c>
      <c r="AM581" s="88">
        <f t="shared" si="181"/>
        <v>240</v>
      </c>
      <c r="AN581" s="88">
        <f t="shared" si="182"/>
        <v>0</v>
      </c>
    </row>
    <row r="582" spans="1:40" ht="15" hidden="1" x14ac:dyDescent="0.25">
      <c r="A582" s="11" t="s">
        <v>555</v>
      </c>
      <c r="B582" s="13" t="s">
        <v>567</v>
      </c>
      <c r="C582" s="1" t="str">
        <f t="shared" ref="C582:C645" si="185">A582</f>
        <v>KAYSERİ</v>
      </c>
      <c r="D582" s="14">
        <v>87</v>
      </c>
      <c r="E582" s="14">
        <v>698</v>
      </c>
      <c r="F582" s="14">
        <v>1190</v>
      </c>
      <c r="G582" s="14">
        <v>1975</v>
      </c>
      <c r="H582" s="15">
        <v>88</v>
      </c>
      <c r="I582" s="15">
        <v>583</v>
      </c>
      <c r="J582" s="15">
        <v>1358</v>
      </c>
      <c r="K582" s="15">
        <v>2029</v>
      </c>
      <c r="L582" s="49">
        <v>40</v>
      </c>
      <c r="M582" s="6">
        <v>311</v>
      </c>
      <c r="N582" s="16">
        <f t="shared" si="183"/>
        <v>54</v>
      </c>
      <c r="O582" s="17">
        <f t="shared" si="184"/>
        <v>2.7341772151898733E-2</v>
      </c>
      <c r="P582" s="10">
        <v>1691</v>
      </c>
      <c r="Q582" s="10">
        <v>2077</v>
      </c>
      <c r="R582" s="10">
        <v>1652</v>
      </c>
      <c r="S582" s="10">
        <v>2157</v>
      </c>
      <c r="T582" s="10">
        <v>3729</v>
      </c>
      <c r="U582" s="10">
        <v>5420</v>
      </c>
      <c r="V582" s="18">
        <f t="shared" ref="V582:V645" si="186">H582/P582</f>
        <v>5.2040212891780013E-2</v>
      </c>
      <c r="W582" s="18">
        <f t="shared" ref="W582:W645" si="187">I582/Q582</f>
        <v>0.28069330765527201</v>
      </c>
      <c r="X582" s="18">
        <f t="shared" ref="X582:X645" si="188">((J582+L582)-M582)/R582</f>
        <v>0.65799031476997583</v>
      </c>
      <c r="Y582" s="18">
        <f t="shared" ref="Y582:Y645" si="189">((I582+J582+L582)-M582)/T582</f>
        <v>0.4478412443014213</v>
      </c>
      <c r="Z582" s="18">
        <f t="shared" ref="Z582:Z645" si="190">((K582+L582)-M582)/U582</f>
        <v>0.32435424354243542</v>
      </c>
      <c r="AA582" s="47">
        <f t="shared" ref="AA582:AA645" si="191">T582-((I582+J582+L582)-M582)</f>
        <v>2059</v>
      </c>
      <c r="AB582" s="6">
        <f t="shared" ref="AB582:AB645" si="192">R582-((J582+L582)-M582)</f>
        <v>565</v>
      </c>
      <c r="AC582" s="40">
        <v>1764</v>
      </c>
      <c r="AD582" s="40">
        <f t="shared" ref="AD582:AD645" si="193">K582-AC582</f>
        <v>265</v>
      </c>
      <c r="AE582" s="41">
        <f t="shared" ref="AE582:AE645" si="194">AC582/K582</f>
        <v>0.8693937900443568</v>
      </c>
      <c r="AF582" s="4">
        <v>59</v>
      </c>
      <c r="AG582" s="4">
        <v>98</v>
      </c>
      <c r="AH582" s="87">
        <f t="shared" ref="AH582:AH645" si="195">IF((AG582-AF582)/AF582&gt;0,(AG582-AF582)/AF582,0)</f>
        <v>0.66101694915254239</v>
      </c>
      <c r="AI582" s="43">
        <f t="shared" ref="AI582:AI645" si="196">IF(((AG582-AF582)*2)/AG582&gt;0,((AG582-AF582)*2)/AG582,0)</f>
        <v>0.79591836734693877</v>
      </c>
      <c r="AJ582" s="53">
        <f t="shared" ref="AJ582:AJ645" si="197">IF((T582*0.7)-((I582+J582+L582)-M582)&gt;0,(T582*0.7)-((I582+J582+L582)-M582),0)</f>
        <v>940.29999999999973</v>
      </c>
      <c r="AK582" s="53">
        <f t="shared" ref="AK582:AK645" si="198">IF(AJ582/20&gt;0,INT(AJ582/20),0)</f>
        <v>47</v>
      </c>
      <c r="AL582" s="53">
        <f t="shared" ref="AL582:AL645" si="199">IF(AK582/5&gt;0.49,INT(AK582/5),0)</f>
        <v>9</v>
      </c>
      <c r="AM582" s="88">
        <f t="shared" si="181"/>
        <v>3760</v>
      </c>
      <c r="AN582" s="88">
        <f t="shared" si="182"/>
        <v>10800</v>
      </c>
    </row>
    <row r="583" spans="1:40" ht="15" hidden="1" x14ac:dyDescent="0.25">
      <c r="A583" s="11" t="s">
        <v>555</v>
      </c>
      <c r="B583" s="13" t="s">
        <v>568</v>
      </c>
      <c r="C583" s="1" t="str">
        <f t="shared" si="185"/>
        <v>KAYSERİ</v>
      </c>
      <c r="D583" s="14">
        <v>4</v>
      </c>
      <c r="E583" s="14">
        <v>91</v>
      </c>
      <c r="F583" s="14">
        <v>159</v>
      </c>
      <c r="G583" s="14">
        <v>254</v>
      </c>
      <c r="H583" s="15">
        <v>15</v>
      </c>
      <c r="I583" s="15">
        <v>110</v>
      </c>
      <c r="J583" s="15">
        <v>178</v>
      </c>
      <c r="K583" s="15">
        <v>303</v>
      </c>
      <c r="L583" s="49">
        <v>36</v>
      </c>
      <c r="M583" s="6">
        <v>27</v>
      </c>
      <c r="N583" s="16">
        <f t="shared" si="183"/>
        <v>49</v>
      </c>
      <c r="O583" s="17">
        <f t="shared" si="184"/>
        <v>0.19291338582677164</v>
      </c>
      <c r="P583" s="10">
        <v>279</v>
      </c>
      <c r="Q583" s="10">
        <v>381</v>
      </c>
      <c r="R583" s="10">
        <v>284</v>
      </c>
      <c r="S583" s="10">
        <v>372</v>
      </c>
      <c r="T583" s="10">
        <v>665</v>
      </c>
      <c r="U583" s="10">
        <v>944</v>
      </c>
      <c r="V583" s="18">
        <f t="shared" si="186"/>
        <v>5.3763440860215055E-2</v>
      </c>
      <c r="W583" s="18">
        <f t="shared" si="187"/>
        <v>0.28871391076115488</v>
      </c>
      <c r="X583" s="18">
        <f t="shared" si="188"/>
        <v>0.65845070422535212</v>
      </c>
      <c r="Y583" s="18">
        <f t="shared" si="189"/>
        <v>0.44661654135338347</v>
      </c>
      <c r="Z583" s="18">
        <f t="shared" si="190"/>
        <v>0.33050847457627119</v>
      </c>
      <c r="AA583" s="47">
        <f t="shared" si="191"/>
        <v>368</v>
      </c>
      <c r="AB583" s="6">
        <f t="shared" si="192"/>
        <v>97</v>
      </c>
      <c r="AC583" s="40">
        <v>303</v>
      </c>
      <c r="AD583" s="40">
        <f t="shared" si="193"/>
        <v>0</v>
      </c>
      <c r="AE583" s="41">
        <f t="shared" si="194"/>
        <v>1</v>
      </c>
      <c r="AF583" s="4">
        <v>19</v>
      </c>
      <c r="AG583" s="4">
        <v>20</v>
      </c>
      <c r="AH583" s="87">
        <f t="shared" si="195"/>
        <v>5.2631578947368418E-2</v>
      </c>
      <c r="AI583" s="43">
        <f t="shared" si="196"/>
        <v>0.1</v>
      </c>
      <c r="AJ583" s="53">
        <f t="shared" si="197"/>
        <v>168.49999999999994</v>
      </c>
      <c r="AK583" s="53">
        <f t="shared" si="198"/>
        <v>8</v>
      </c>
      <c r="AL583" s="53">
        <f t="shared" si="199"/>
        <v>1</v>
      </c>
      <c r="AM583" s="88">
        <f t="shared" ref="AM583:AM646" si="200">IF(AK583&gt;0.49,(AK583*$AM$1)/1000,0)</f>
        <v>640</v>
      </c>
      <c r="AN583" s="88">
        <f t="shared" ref="AN583:AN646" si="201">IF(AL583&gt;0.49,(AL583*$AN$1)/1000,0)</f>
        <v>1200</v>
      </c>
    </row>
    <row r="584" spans="1:40" ht="15" hidden="1" x14ac:dyDescent="0.25">
      <c r="A584" s="11" t="s">
        <v>555</v>
      </c>
      <c r="B584" s="13" t="s">
        <v>569</v>
      </c>
      <c r="C584" s="1" t="str">
        <f t="shared" si="185"/>
        <v>KAYSERİ</v>
      </c>
      <c r="D584" s="14">
        <v>29</v>
      </c>
      <c r="E584" s="14">
        <v>192</v>
      </c>
      <c r="F584" s="14">
        <v>319</v>
      </c>
      <c r="G584" s="14">
        <v>540</v>
      </c>
      <c r="H584" s="15">
        <v>14</v>
      </c>
      <c r="I584" s="15">
        <v>182</v>
      </c>
      <c r="J584" s="15">
        <v>312</v>
      </c>
      <c r="K584" s="15">
        <v>508</v>
      </c>
      <c r="L584" s="49">
        <v>39</v>
      </c>
      <c r="M584" s="6">
        <v>58</v>
      </c>
      <c r="N584" s="16">
        <f t="shared" si="183"/>
        <v>-32</v>
      </c>
      <c r="O584" s="17">
        <f t="shared" si="184"/>
        <v>-5.9259259259259262E-2</v>
      </c>
      <c r="P584" s="10">
        <v>403</v>
      </c>
      <c r="Q584" s="10">
        <v>639</v>
      </c>
      <c r="R584" s="10">
        <v>453</v>
      </c>
      <c r="S584" s="10">
        <v>627</v>
      </c>
      <c r="T584" s="10">
        <v>1092</v>
      </c>
      <c r="U584" s="10">
        <v>1495</v>
      </c>
      <c r="V584" s="18">
        <f t="shared" si="186"/>
        <v>3.4739454094292806E-2</v>
      </c>
      <c r="W584" s="18">
        <f t="shared" si="187"/>
        <v>0.28482003129890454</v>
      </c>
      <c r="X584" s="18">
        <f t="shared" si="188"/>
        <v>0.64679911699779247</v>
      </c>
      <c r="Y584" s="18">
        <f t="shared" si="189"/>
        <v>0.43498168498168499</v>
      </c>
      <c r="Z584" s="18">
        <f t="shared" si="190"/>
        <v>0.32709030100334446</v>
      </c>
      <c r="AA584" s="47">
        <f t="shared" si="191"/>
        <v>617</v>
      </c>
      <c r="AB584" s="6">
        <f t="shared" si="192"/>
        <v>160</v>
      </c>
      <c r="AC584" s="40">
        <v>469</v>
      </c>
      <c r="AD584" s="40">
        <f t="shared" si="193"/>
        <v>39</v>
      </c>
      <c r="AE584" s="41">
        <f t="shared" si="194"/>
        <v>0.92322834645669294</v>
      </c>
      <c r="AF584" s="4">
        <v>29</v>
      </c>
      <c r="AG584" s="4">
        <v>29</v>
      </c>
      <c r="AH584" s="87">
        <f t="shared" si="195"/>
        <v>0</v>
      </c>
      <c r="AI584" s="43">
        <f t="shared" si="196"/>
        <v>0</v>
      </c>
      <c r="AJ584" s="53">
        <f t="shared" si="197"/>
        <v>289.39999999999998</v>
      </c>
      <c r="AK584" s="53">
        <f t="shared" si="198"/>
        <v>14</v>
      </c>
      <c r="AL584" s="53">
        <f t="shared" si="199"/>
        <v>2</v>
      </c>
      <c r="AM584" s="88">
        <f t="shared" si="200"/>
        <v>1120</v>
      </c>
      <c r="AN584" s="88">
        <f t="shared" si="201"/>
        <v>2400</v>
      </c>
    </row>
    <row r="585" spans="1:40" ht="15" hidden="1" x14ac:dyDescent="0.25">
      <c r="A585" s="11" t="s">
        <v>555</v>
      </c>
      <c r="B585" s="13" t="s">
        <v>570</v>
      </c>
      <c r="C585" s="1" t="str">
        <f t="shared" si="185"/>
        <v>KAYSERİ</v>
      </c>
      <c r="D585" s="14">
        <v>15</v>
      </c>
      <c r="E585" s="14">
        <v>68</v>
      </c>
      <c r="F585" s="14">
        <v>101</v>
      </c>
      <c r="G585" s="14">
        <v>184</v>
      </c>
      <c r="H585" s="15">
        <v>20</v>
      </c>
      <c r="I585" s="15">
        <v>79</v>
      </c>
      <c r="J585" s="15">
        <v>94</v>
      </c>
      <c r="K585" s="15">
        <v>193</v>
      </c>
      <c r="L585" s="49">
        <v>16</v>
      </c>
      <c r="M585" s="6">
        <v>23</v>
      </c>
      <c r="N585" s="16">
        <f t="shared" si="183"/>
        <v>9</v>
      </c>
      <c r="O585" s="17">
        <f t="shared" si="184"/>
        <v>4.8913043478260872E-2</v>
      </c>
      <c r="P585" s="10">
        <v>154</v>
      </c>
      <c r="Q585" s="10">
        <v>214</v>
      </c>
      <c r="R585" s="10">
        <v>149</v>
      </c>
      <c r="S585" s="10">
        <v>208</v>
      </c>
      <c r="T585" s="10">
        <v>363</v>
      </c>
      <c r="U585" s="10">
        <v>517</v>
      </c>
      <c r="V585" s="18">
        <f t="shared" si="186"/>
        <v>0.12987012987012986</v>
      </c>
      <c r="W585" s="18">
        <f t="shared" si="187"/>
        <v>0.36915887850467288</v>
      </c>
      <c r="X585" s="18">
        <f t="shared" si="188"/>
        <v>0.58389261744966447</v>
      </c>
      <c r="Y585" s="18">
        <f t="shared" si="189"/>
        <v>0.45730027548209368</v>
      </c>
      <c r="Z585" s="18">
        <f t="shared" si="190"/>
        <v>0.35976789168278528</v>
      </c>
      <c r="AA585" s="47">
        <f t="shared" si="191"/>
        <v>197</v>
      </c>
      <c r="AB585" s="6">
        <f t="shared" si="192"/>
        <v>62</v>
      </c>
      <c r="AC585" s="40">
        <v>193</v>
      </c>
      <c r="AD585" s="40">
        <f t="shared" si="193"/>
        <v>0</v>
      </c>
      <c r="AE585" s="41">
        <f t="shared" si="194"/>
        <v>1</v>
      </c>
      <c r="AF585" s="4">
        <v>12</v>
      </c>
      <c r="AG585" s="4">
        <v>12</v>
      </c>
      <c r="AH585" s="87">
        <f t="shared" si="195"/>
        <v>0</v>
      </c>
      <c r="AI585" s="43">
        <f t="shared" si="196"/>
        <v>0</v>
      </c>
      <c r="AJ585" s="53">
        <f t="shared" si="197"/>
        <v>88.1</v>
      </c>
      <c r="AK585" s="53">
        <f t="shared" si="198"/>
        <v>4</v>
      </c>
      <c r="AL585" s="53">
        <f t="shared" si="199"/>
        <v>0</v>
      </c>
      <c r="AM585" s="88">
        <f t="shared" si="200"/>
        <v>320</v>
      </c>
      <c r="AN585" s="88">
        <f t="shared" si="201"/>
        <v>0</v>
      </c>
    </row>
    <row r="586" spans="1:40" ht="15" hidden="1" x14ac:dyDescent="0.25">
      <c r="A586" s="11" t="s">
        <v>571</v>
      </c>
      <c r="B586" s="13" t="s">
        <v>572</v>
      </c>
      <c r="C586" s="1" t="str">
        <f t="shared" si="185"/>
        <v>KIRIKKALE</v>
      </c>
      <c r="D586" s="14">
        <v>32</v>
      </c>
      <c r="E586" s="14">
        <v>67</v>
      </c>
      <c r="F586" s="14">
        <v>79</v>
      </c>
      <c r="G586" s="14">
        <v>178</v>
      </c>
      <c r="H586" s="15">
        <v>23</v>
      </c>
      <c r="I586" s="15">
        <v>59</v>
      </c>
      <c r="J586" s="15">
        <v>97</v>
      </c>
      <c r="K586" s="15">
        <v>179</v>
      </c>
      <c r="L586" s="49">
        <v>6</v>
      </c>
      <c r="M586" s="6">
        <v>20</v>
      </c>
      <c r="N586" s="16">
        <f t="shared" si="183"/>
        <v>1</v>
      </c>
      <c r="O586" s="17">
        <f t="shared" si="184"/>
        <v>5.6179775280898875E-3</v>
      </c>
      <c r="P586" s="10">
        <v>70</v>
      </c>
      <c r="Q586" s="10">
        <v>91</v>
      </c>
      <c r="R586" s="10">
        <v>87</v>
      </c>
      <c r="S586" s="10">
        <v>109</v>
      </c>
      <c r="T586" s="10">
        <v>178</v>
      </c>
      <c r="U586" s="10">
        <v>248</v>
      </c>
      <c r="V586" s="18">
        <f t="shared" si="186"/>
        <v>0.32857142857142857</v>
      </c>
      <c r="W586" s="18">
        <f t="shared" si="187"/>
        <v>0.64835164835164838</v>
      </c>
      <c r="X586" s="18">
        <f t="shared" si="188"/>
        <v>0.95402298850574707</v>
      </c>
      <c r="Y586" s="18">
        <f t="shared" si="189"/>
        <v>0.797752808988764</v>
      </c>
      <c r="Z586" s="18">
        <f t="shared" si="190"/>
        <v>0.66532258064516125</v>
      </c>
      <c r="AA586" s="47">
        <f t="shared" si="191"/>
        <v>36</v>
      </c>
      <c r="AB586" s="6">
        <f t="shared" si="192"/>
        <v>4</v>
      </c>
      <c r="AC586" s="40">
        <v>85</v>
      </c>
      <c r="AD586" s="40">
        <f t="shared" si="193"/>
        <v>94</v>
      </c>
      <c r="AE586" s="41">
        <f t="shared" si="194"/>
        <v>0.47486033519553073</v>
      </c>
      <c r="AF586" s="4">
        <v>4</v>
      </c>
      <c r="AG586" s="4">
        <v>6</v>
      </c>
      <c r="AH586" s="87">
        <f t="shared" si="195"/>
        <v>0.5</v>
      </c>
      <c r="AI586" s="43">
        <f t="shared" si="196"/>
        <v>0.66666666666666663</v>
      </c>
      <c r="AJ586" s="53">
        <f t="shared" si="197"/>
        <v>0</v>
      </c>
      <c r="AK586" s="53">
        <f t="shared" si="198"/>
        <v>0</v>
      </c>
      <c r="AL586" s="53">
        <f t="shared" si="199"/>
        <v>0</v>
      </c>
      <c r="AM586" s="88">
        <f t="shared" si="200"/>
        <v>0</v>
      </c>
      <c r="AN586" s="88">
        <f t="shared" si="201"/>
        <v>0</v>
      </c>
    </row>
    <row r="587" spans="1:40" ht="15" hidden="1" x14ac:dyDescent="0.25">
      <c r="A587" s="11" t="s">
        <v>571</v>
      </c>
      <c r="B587" s="13" t="s">
        <v>573</v>
      </c>
      <c r="C587" s="1" t="str">
        <f t="shared" si="185"/>
        <v>KIRIKKALE</v>
      </c>
      <c r="D587" s="14">
        <v>0</v>
      </c>
      <c r="E587" s="14">
        <v>7</v>
      </c>
      <c r="F587" s="14">
        <v>14</v>
      </c>
      <c r="G587" s="14">
        <v>21</v>
      </c>
      <c r="H587" s="15">
        <v>1</v>
      </c>
      <c r="I587" s="15">
        <v>4</v>
      </c>
      <c r="J587" s="15">
        <v>19</v>
      </c>
      <c r="K587" s="15">
        <v>24</v>
      </c>
      <c r="L587" s="49">
        <v>1</v>
      </c>
      <c r="M587" s="6"/>
      <c r="N587" s="16">
        <f t="shared" si="183"/>
        <v>3</v>
      </c>
      <c r="O587" s="17">
        <f t="shared" si="184"/>
        <v>0.14285714285714285</v>
      </c>
      <c r="P587" s="10">
        <v>65</v>
      </c>
      <c r="Q587" s="10">
        <v>70</v>
      </c>
      <c r="R587" s="10">
        <v>58</v>
      </c>
      <c r="S587" s="10">
        <v>78</v>
      </c>
      <c r="T587" s="10">
        <v>128</v>
      </c>
      <c r="U587" s="10">
        <v>193</v>
      </c>
      <c r="V587" s="18">
        <f t="shared" si="186"/>
        <v>1.5384615384615385E-2</v>
      </c>
      <c r="W587" s="18">
        <f t="shared" si="187"/>
        <v>5.7142857142857141E-2</v>
      </c>
      <c r="X587" s="18">
        <f t="shared" si="188"/>
        <v>0.34482758620689657</v>
      </c>
      <c r="Y587" s="18">
        <f t="shared" si="189"/>
        <v>0.1875</v>
      </c>
      <c r="Z587" s="18">
        <f t="shared" si="190"/>
        <v>0.12953367875647667</v>
      </c>
      <c r="AA587" s="47">
        <f t="shared" si="191"/>
        <v>104</v>
      </c>
      <c r="AB587" s="6">
        <f t="shared" si="192"/>
        <v>38</v>
      </c>
      <c r="AC587" s="40">
        <v>24</v>
      </c>
      <c r="AD587" s="40">
        <f t="shared" si="193"/>
        <v>0</v>
      </c>
      <c r="AE587" s="41">
        <f t="shared" si="194"/>
        <v>1</v>
      </c>
      <c r="AF587" s="4">
        <v>2</v>
      </c>
      <c r="AG587" s="4">
        <v>2</v>
      </c>
      <c r="AH587" s="87">
        <f t="shared" si="195"/>
        <v>0</v>
      </c>
      <c r="AI587" s="43">
        <f t="shared" si="196"/>
        <v>0</v>
      </c>
      <c r="AJ587" s="53">
        <f t="shared" si="197"/>
        <v>65.599999999999994</v>
      </c>
      <c r="AK587" s="53">
        <f t="shared" si="198"/>
        <v>3</v>
      </c>
      <c r="AL587" s="53">
        <f t="shared" si="199"/>
        <v>0</v>
      </c>
      <c r="AM587" s="88">
        <f t="shared" si="200"/>
        <v>240</v>
      </c>
      <c r="AN587" s="88">
        <f t="shared" si="201"/>
        <v>0</v>
      </c>
    </row>
    <row r="588" spans="1:40" ht="12.75" hidden="1" customHeight="1" x14ac:dyDescent="0.2">
      <c r="A588" s="11" t="s">
        <v>571</v>
      </c>
      <c r="B588" s="13" t="s">
        <v>574</v>
      </c>
      <c r="C588" s="1" t="str">
        <f t="shared" si="185"/>
        <v>KIRIKKALE</v>
      </c>
      <c r="D588" s="14">
        <v>2</v>
      </c>
      <c r="E588" s="14">
        <v>8</v>
      </c>
      <c r="F588" s="14">
        <v>16</v>
      </c>
      <c r="G588" s="14">
        <v>26</v>
      </c>
      <c r="H588" s="15">
        <v>2</v>
      </c>
      <c r="I588" s="15">
        <v>4</v>
      </c>
      <c r="J588" s="15">
        <v>6</v>
      </c>
      <c r="K588" s="15">
        <v>12</v>
      </c>
      <c r="L588" s="50"/>
      <c r="M588" s="6"/>
      <c r="N588" s="16">
        <f t="shared" si="183"/>
        <v>-14</v>
      </c>
      <c r="O588" s="17">
        <f t="shared" si="184"/>
        <v>-0.53846153846153844</v>
      </c>
      <c r="P588" s="10">
        <v>14</v>
      </c>
      <c r="Q588" s="10">
        <v>17</v>
      </c>
      <c r="R588" s="10">
        <v>19</v>
      </c>
      <c r="S588" s="10">
        <v>21</v>
      </c>
      <c r="T588" s="10">
        <v>36</v>
      </c>
      <c r="U588" s="10">
        <v>50</v>
      </c>
      <c r="V588" s="18">
        <f t="shared" si="186"/>
        <v>0.14285714285714285</v>
      </c>
      <c r="W588" s="18">
        <f t="shared" si="187"/>
        <v>0.23529411764705882</v>
      </c>
      <c r="X588" s="18">
        <f t="shared" si="188"/>
        <v>0.31578947368421051</v>
      </c>
      <c r="Y588" s="18">
        <f t="shared" si="189"/>
        <v>0.27777777777777779</v>
      </c>
      <c r="Z588" s="18">
        <f t="shared" si="190"/>
        <v>0.24</v>
      </c>
      <c r="AA588" s="47">
        <f t="shared" si="191"/>
        <v>26</v>
      </c>
      <c r="AB588" s="6">
        <f t="shared" si="192"/>
        <v>13</v>
      </c>
      <c r="AC588" s="40">
        <v>12</v>
      </c>
      <c r="AD588" s="40">
        <f t="shared" si="193"/>
        <v>0</v>
      </c>
      <c r="AE588" s="41">
        <f t="shared" si="194"/>
        <v>1</v>
      </c>
      <c r="AF588" s="4">
        <v>2</v>
      </c>
      <c r="AG588" s="4">
        <v>1</v>
      </c>
      <c r="AH588" s="87">
        <f t="shared" si="195"/>
        <v>0</v>
      </c>
      <c r="AI588" s="43">
        <f t="shared" si="196"/>
        <v>0</v>
      </c>
      <c r="AJ588" s="53">
        <f t="shared" si="197"/>
        <v>15.2</v>
      </c>
      <c r="AK588" s="53">
        <f t="shared" si="198"/>
        <v>0</v>
      </c>
      <c r="AL588" s="53">
        <f t="shared" si="199"/>
        <v>0</v>
      </c>
      <c r="AM588" s="88">
        <f t="shared" si="200"/>
        <v>0</v>
      </c>
      <c r="AN588" s="88">
        <f t="shared" si="201"/>
        <v>0</v>
      </c>
    </row>
    <row r="589" spans="1:40" ht="15" hidden="1" x14ac:dyDescent="0.25">
      <c r="A589" s="11" t="s">
        <v>571</v>
      </c>
      <c r="B589" s="13" t="s">
        <v>575</v>
      </c>
      <c r="C589" s="1" t="str">
        <f t="shared" si="185"/>
        <v>KIRIKKALE</v>
      </c>
      <c r="D589" s="14">
        <v>0</v>
      </c>
      <c r="E589" s="14">
        <v>17</v>
      </c>
      <c r="F589" s="14">
        <v>35</v>
      </c>
      <c r="G589" s="14">
        <v>52</v>
      </c>
      <c r="H589" s="15">
        <v>0</v>
      </c>
      <c r="I589" s="15">
        <v>9</v>
      </c>
      <c r="J589" s="15">
        <v>34</v>
      </c>
      <c r="K589" s="15">
        <v>43</v>
      </c>
      <c r="L589" s="49">
        <v>5</v>
      </c>
      <c r="M589" s="6">
        <v>6</v>
      </c>
      <c r="N589" s="16">
        <f t="shared" si="183"/>
        <v>-9</v>
      </c>
      <c r="O589" s="17">
        <f t="shared" si="184"/>
        <v>-0.17307692307692307</v>
      </c>
      <c r="P589" s="10">
        <v>54</v>
      </c>
      <c r="Q589" s="10">
        <v>75</v>
      </c>
      <c r="R589" s="10">
        <v>62</v>
      </c>
      <c r="S589" s="10">
        <v>78</v>
      </c>
      <c r="T589" s="10">
        <v>137</v>
      </c>
      <c r="U589" s="10">
        <v>191</v>
      </c>
      <c r="V589" s="18">
        <f t="shared" si="186"/>
        <v>0</v>
      </c>
      <c r="W589" s="18">
        <f t="shared" si="187"/>
        <v>0.12</v>
      </c>
      <c r="X589" s="18">
        <f t="shared" si="188"/>
        <v>0.532258064516129</v>
      </c>
      <c r="Y589" s="18">
        <f t="shared" si="189"/>
        <v>0.30656934306569344</v>
      </c>
      <c r="Z589" s="18">
        <f t="shared" si="190"/>
        <v>0.21989528795811519</v>
      </c>
      <c r="AA589" s="47">
        <f t="shared" si="191"/>
        <v>95</v>
      </c>
      <c r="AB589" s="6">
        <f t="shared" si="192"/>
        <v>29</v>
      </c>
      <c r="AC589" s="40">
        <v>43</v>
      </c>
      <c r="AD589" s="40">
        <f t="shared" si="193"/>
        <v>0</v>
      </c>
      <c r="AE589" s="41">
        <f t="shared" si="194"/>
        <v>1</v>
      </c>
      <c r="AF589" s="4">
        <v>4</v>
      </c>
      <c r="AG589" s="4">
        <v>3</v>
      </c>
      <c r="AH589" s="87">
        <f t="shared" si="195"/>
        <v>0</v>
      </c>
      <c r="AI589" s="43">
        <f t="shared" si="196"/>
        <v>0</v>
      </c>
      <c r="AJ589" s="53">
        <f t="shared" si="197"/>
        <v>53.899999999999991</v>
      </c>
      <c r="AK589" s="53">
        <f t="shared" si="198"/>
        <v>2</v>
      </c>
      <c r="AL589" s="53">
        <f t="shared" si="199"/>
        <v>0</v>
      </c>
      <c r="AM589" s="88">
        <f t="shared" si="200"/>
        <v>160</v>
      </c>
      <c r="AN589" s="88">
        <f t="shared" si="201"/>
        <v>0</v>
      </c>
    </row>
    <row r="590" spans="1:40" ht="15" hidden="1" x14ac:dyDescent="0.25">
      <c r="A590" s="11" t="s">
        <v>571</v>
      </c>
      <c r="B590" s="13" t="s">
        <v>576</v>
      </c>
      <c r="C590" s="1" t="str">
        <f t="shared" si="185"/>
        <v>KIRIKKALE</v>
      </c>
      <c r="D590" s="14">
        <v>0</v>
      </c>
      <c r="E590" s="14">
        <v>16</v>
      </c>
      <c r="F590" s="14">
        <v>28</v>
      </c>
      <c r="G590" s="14">
        <v>44</v>
      </c>
      <c r="H590" s="15">
        <v>0</v>
      </c>
      <c r="I590" s="15">
        <v>7</v>
      </c>
      <c r="J590" s="15">
        <v>37</v>
      </c>
      <c r="K590" s="15">
        <v>44</v>
      </c>
      <c r="L590" s="49">
        <v>1</v>
      </c>
      <c r="M590" s="6">
        <v>6</v>
      </c>
      <c r="N590" s="16">
        <f t="shared" si="183"/>
        <v>0</v>
      </c>
      <c r="O590" s="17">
        <f t="shared" si="184"/>
        <v>0</v>
      </c>
      <c r="P590" s="10">
        <v>37</v>
      </c>
      <c r="Q590" s="10">
        <v>58</v>
      </c>
      <c r="R590" s="10">
        <v>48</v>
      </c>
      <c r="S590" s="10">
        <v>63</v>
      </c>
      <c r="T590" s="10">
        <v>106</v>
      </c>
      <c r="U590" s="10">
        <v>143</v>
      </c>
      <c r="V590" s="18">
        <f t="shared" si="186"/>
        <v>0</v>
      </c>
      <c r="W590" s="18">
        <f t="shared" si="187"/>
        <v>0.1206896551724138</v>
      </c>
      <c r="X590" s="18">
        <f t="shared" si="188"/>
        <v>0.66666666666666663</v>
      </c>
      <c r="Y590" s="18">
        <f t="shared" si="189"/>
        <v>0.36792452830188677</v>
      </c>
      <c r="Z590" s="18">
        <f t="shared" si="190"/>
        <v>0.27272727272727271</v>
      </c>
      <c r="AA590" s="47">
        <f t="shared" si="191"/>
        <v>67</v>
      </c>
      <c r="AB590" s="6">
        <f t="shared" si="192"/>
        <v>16</v>
      </c>
      <c r="AC590" s="40">
        <v>44</v>
      </c>
      <c r="AD590" s="40">
        <f t="shared" si="193"/>
        <v>0</v>
      </c>
      <c r="AE590" s="41">
        <f t="shared" si="194"/>
        <v>1</v>
      </c>
      <c r="AF590" s="4">
        <v>3</v>
      </c>
      <c r="AG590" s="4">
        <v>3</v>
      </c>
      <c r="AH590" s="87">
        <f t="shared" si="195"/>
        <v>0</v>
      </c>
      <c r="AI590" s="43">
        <f t="shared" si="196"/>
        <v>0</v>
      </c>
      <c r="AJ590" s="53">
        <f t="shared" si="197"/>
        <v>35.199999999999989</v>
      </c>
      <c r="AK590" s="53">
        <f t="shared" si="198"/>
        <v>1</v>
      </c>
      <c r="AL590" s="53">
        <f t="shared" si="199"/>
        <v>0</v>
      </c>
      <c r="AM590" s="88">
        <f t="shared" si="200"/>
        <v>80</v>
      </c>
      <c r="AN590" s="88">
        <f t="shared" si="201"/>
        <v>0</v>
      </c>
    </row>
    <row r="591" spans="1:40" ht="15" hidden="1" x14ac:dyDescent="0.25">
      <c r="A591" s="11" t="s">
        <v>571</v>
      </c>
      <c r="B591" s="13" t="s">
        <v>577</v>
      </c>
      <c r="C591" s="1" t="str">
        <f t="shared" si="185"/>
        <v>KIRIKKALE</v>
      </c>
      <c r="D591" s="14">
        <v>15</v>
      </c>
      <c r="E591" s="14">
        <v>43</v>
      </c>
      <c r="F591" s="14">
        <v>87</v>
      </c>
      <c r="G591" s="14">
        <v>145</v>
      </c>
      <c r="H591" s="15">
        <v>12</v>
      </c>
      <c r="I591" s="15">
        <v>36</v>
      </c>
      <c r="J591" s="15">
        <v>77</v>
      </c>
      <c r="K591" s="15">
        <v>125</v>
      </c>
      <c r="L591" s="49">
        <v>8</v>
      </c>
      <c r="M591" s="6">
        <v>13</v>
      </c>
      <c r="N591" s="16">
        <f t="shared" si="183"/>
        <v>-20</v>
      </c>
      <c r="O591" s="17">
        <f t="shared" si="184"/>
        <v>-0.13793103448275862</v>
      </c>
      <c r="P591" s="10">
        <v>136</v>
      </c>
      <c r="Q591" s="10">
        <v>178</v>
      </c>
      <c r="R591" s="10">
        <v>142</v>
      </c>
      <c r="S591" s="10">
        <v>184</v>
      </c>
      <c r="T591" s="10">
        <v>320</v>
      </c>
      <c r="U591" s="10">
        <v>456</v>
      </c>
      <c r="V591" s="18">
        <f t="shared" si="186"/>
        <v>8.8235294117647065E-2</v>
      </c>
      <c r="W591" s="18">
        <f t="shared" si="187"/>
        <v>0.20224719101123595</v>
      </c>
      <c r="X591" s="18">
        <f t="shared" si="188"/>
        <v>0.50704225352112675</v>
      </c>
      <c r="Y591" s="18">
        <f t="shared" si="189"/>
        <v>0.33750000000000002</v>
      </c>
      <c r="Z591" s="18">
        <f t="shared" si="190"/>
        <v>0.26315789473684209</v>
      </c>
      <c r="AA591" s="47">
        <f t="shared" si="191"/>
        <v>212</v>
      </c>
      <c r="AB591" s="6">
        <f t="shared" si="192"/>
        <v>70</v>
      </c>
      <c r="AC591" s="40">
        <v>125</v>
      </c>
      <c r="AD591" s="40">
        <f t="shared" si="193"/>
        <v>0</v>
      </c>
      <c r="AE591" s="41">
        <f t="shared" si="194"/>
        <v>1</v>
      </c>
      <c r="AF591" s="4">
        <v>10</v>
      </c>
      <c r="AG591" s="4">
        <v>10</v>
      </c>
      <c r="AH591" s="87">
        <f t="shared" si="195"/>
        <v>0</v>
      </c>
      <c r="AI591" s="43">
        <f t="shared" si="196"/>
        <v>0</v>
      </c>
      <c r="AJ591" s="53">
        <f t="shared" si="197"/>
        <v>116</v>
      </c>
      <c r="AK591" s="53">
        <f t="shared" si="198"/>
        <v>5</v>
      </c>
      <c r="AL591" s="53">
        <f t="shared" si="199"/>
        <v>1</v>
      </c>
      <c r="AM591" s="88">
        <f t="shared" si="200"/>
        <v>400</v>
      </c>
      <c r="AN591" s="88">
        <f t="shared" si="201"/>
        <v>1200</v>
      </c>
    </row>
    <row r="592" spans="1:40" ht="15" hidden="1" x14ac:dyDescent="0.25">
      <c r="A592" s="11" t="s">
        <v>571</v>
      </c>
      <c r="B592" s="13" t="s">
        <v>1071</v>
      </c>
      <c r="C592" s="1" t="str">
        <f t="shared" si="185"/>
        <v>KIRIKKALE</v>
      </c>
      <c r="D592" s="14">
        <v>120</v>
      </c>
      <c r="E592" s="14">
        <v>711</v>
      </c>
      <c r="F592" s="14">
        <v>1597</v>
      </c>
      <c r="G592" s="14">
        <v>2428</v>
      </c>
      <c r="H592" s="15">
        <v>154</v>
      </c>
      <c r="I592" s="15">
        <v>714</v>
      </c>
      <c r="J592" s="15">
        <v>1768</v>
      </c>
      <c r="K592" s="15">
        <v>2636</v>
      </c>
      <c r="L592" s="49">
        <v>75</v>
      </c>
      <c r="M592" s="6">
        <v>445</v>
      </c>
      <c r="N592" s="16">
        <f t="shared" ref="N592:N655" si="202">K592-G592</f>
        <v>208</v>
      </c>
      <c r="O592" s="17">
        <f t="shared" ref="O592:O655" si="203">(K592-G592)/G592</f>
        <v>8.5667215815486003E-2</v>
      </c>
      <c r="P592" s="10">
        <v>1897</v>
      </c>
      <c r="Q592" s="10">
        <v>2572</v>
      </c>
      <c r="R592" s="10">
        <v>1930</v>
      </c>
      <c r="S592" s="10">
        <v>2606</v>
      </c>
      <c r="T592" s="10">
        <v>4502</v>
      </c>
      <c r="U592" s="10">
        <v>6399</v>
      </c>
      <c r="V592" s="18">
        <f t="shared" si="186"/>
        <v>8.1180811808118078E-2</v>
      </c>
      <c r="W592" s="18">
        <f t="shared" si="187"/>
        <v>0.27760497667185069</v>
      </c>
      <c r="X592" s="18">
        <f t="shared" si="188"/>
        <v>0.72435233160621759</v>
      </c>
      <c r="Y592" s="18">
        <f t="shared" si="189"/>
        <v>0.46912483340737449</v>
      </c>
      <c r="Z592" s="18">
        <f t="shared" si="190"/>
        <v>0.35411783091107985</v>
      </c>
      <c r="AA592" s="47">
        <f t="shared" si="191"/>
        <v>2390</v>
      </c>
      <c r="AB592" s="6">
        <f t="shared" si="192"/>
        <v>532</v>
      </c>
      <c r="AC592" s="40">
        <v>2270</v>
      </c>
      <c r="AD592" s="40">
        <f t="shared" si="193"/>
        <v>366</v>
      </c>
      <c r="AE592" s="41">
        <f t="shared" si="194"/>
        <v>0.86115326251896818</v>
      </c>
      <c r="AF592" s="4">
        <v>119</v>
      </c>
      <c r="AG592" s="4">
        <v>149</v>
      </c>
      <c r="AH592" s="87">
        <f t="shared" si="195"/>
        <v>0.25210084033613445</v>
      </c>
      <c r="AI592" s="43">
        <f t="shared" si="196"/>
        <v>0.40268456375838924</v>
      </c>
      <c r="AJ592" s="53">
        <f t="shared" si="197"/>
        <v>1039.3999999999996</v>
      </c>
      <c r="AK592" s="53">
        <f t="shared" si="198"/>
        <v>51</v>
      </c>
      <c r="AL592" s="53">
        <f t="shared" si="199"/>
        <v>10</v>
      </c>
      <c r="AM592" s="88">
        <f t="shared" si="200"/>
        <v>4080</v>
      </c>
      <c r="AN592" s="88">
        <f t="shared" si="201"/>
        <v>12000</v>
      </c>
    </row>
    <row r="593" spans="1:40" ht="15" hidden="1" x14ac:dyDescent="0.25">
      <c r="A593" s="11" t="s">
        <v>571</v>
      </c>
      <c r="B593" s="13" t="s">
        <v>578</v>
      </c>
      <c r="C593" s="1" t="str">
        <f t="shared" si="185"/>
        <v>KIRIKKALE</v>
      </c>
      <c r="D593" s="14">
        <v>5</v>
      </c>
      <c r="E593" s="14">
        <v>24</v>
      </c>
      <c r="F593" s="14">
        <v>25</v>
      </c>
      <c r="G593" s="14">
        <v>54</v>
      </c>
      <c r="H593" s="15">
        <v>2</v>
      </c>
      <c r="I593" s="15">
        <v>14</v>
      </c>
      <c r="J593" s="15">
        <v>24</v>
      </c>
      <c r="K593" s="15">
        <v>40</v>
      </c>
      <c r="L593" s="49">
        <v>2</v>
      </c>
      <c r="M593" s="6">
        <v>1</v>
      </c>
      <c r="N593" s="16">
        <f t="shared" si="202"/>
        <v>-14</v>
      </c>
      <c r="O593" s="17">
        <f t="shared" si="203"/>
        <v>-0.25925925925925924</v>
      </c>
      <c r="P593" s="10">
        <v>42</v>
      </c>
      <c r="Q593" s="10">
        <v>60</v>
      </c>
      <c r="R593" s="10">
        <v>53</v>
      </c>
      <c r="S593" s="10">
        <v>66</v>
      </c>
      <c r="T593" s="10">
        <v>113</v>
      </c>
      <c r="U593" s="10">
        <v>155</v>
      </c>
      <c r="V593" s="18">
        <f t="shared" si="186"/>
        <v>4.7619047619047616E-2</v>
      </c>
      <c r="W593" s="18">
        <f t="shared" si="187"/>
        <v>0.23333333333333334</v>
      </c>
      <c r="X593" s="18">
        <f t="shared" si="188"/>
        <v>0.47169811320754718</v>
      </c>
      <c r="Y593" s="18">
        <f t="shared" si="189"/>
        <v>0.34513274336283184</v>
      </c>
      <c r="Z593" s="18">
        <f t="shared" si="190"/>
        <v>0.26451612903225807</v>
      </c>
      <c r="AA593" s="47">
        <f t="shared" si="191"/>
        <v>74</v>
      </c>
      <c r="AB593" s="6">
        <f t="shared" si="192"/>
        <v>28</v>
      </c>
      <c r="AC593" s="40">
        <v>40</v>
      </c>
      <c r="AD593" s="40">
        <f t="shared" si="193"/>
        <v>0</v>
      </c>
      <c r="AE593" s="41">
        <f t="shared" si="194"/>
        <v>1</v>
      </c>
      <c r="AF593" s="4">
        <v>4</v>
      </c>
      <c r="AG593" s="4">
        <v>3</v>
      </c>
      <c r="AH593" s="87">
        <f t="shared" si="195"/>
        <v>0</v>
      </c>
      <c r="AI593" s="43">
        <f t="shared" si="196"/>
        <v>0</v>
      </c>
      <c r="AJ593" s="53">
        <f t="shared" si="197"/>
        <v>40.099999999999994</v>
      </c>
      <c r="AK593" s="53">
        <f t="shared" si="198"/>
        <v>2</v>
      </c>
      <c r="AL593" s="53">
        <f t="shared" si="199"/>
        <v>0</v>
      </c>
      <c r="AM593" s="88">
        <f t="shared" si="200"/>
        <v>160</v>
      </c>
      <c r="AN593" s="88">
        <f t="shared" si="201"/>
        <v>0</v>
      </c>
    </row>
    <row r="594" spans="1:40" ht="15" hidden="1" x14ac:dyDescent="0.25">
      <c r="A594" s="11" t="s">
        <v>571</v>
      </c>
      <c r="B594" s="13" t="s">
        <v>579</v>
      </c>
      <c r="C594" s="1" t="str">
        <f t="shared" si="185"/>
        <v>KIRIKKALE</v>
      </c>
      <c r="D594" s="14">
        <v>23</v>
      </c>
      <c r="E594" s="14">
        <v>95</v>
      </c>
      <c r="F594" s="14">
        <v>156</v>
      </c>
      <c r="G594" s="14">
        <v>274</v>
      </c>
      <c r="H594" s="15">
        <v>34</v>
      </c>
      <c r="I594" s="15">
        <v>85</v>
      </c>
      <c r="J594" s="15">
        <v>167</v>
      </c>
      <c r="K594" s="15">
        <v>286</v>
      </c>
      <c r="L594" s="49">
        <v>5</v>
      </c>
      <c r="M594" s="6">
        <v>46</v>
      </c>
      <c r="N594" s="16">
        <f t="shared" si="202"/>
        <v>12</v>
      </c>
      <c r="O594" s="17">
        <f t="shared" si="203"/>
        <v>4.3795620437956206E-2</v>
      </c>
      <c r="P594" s="10">
        <v>165</v>
      </c>
      <c r="Q594" s="10">
        <v>189</v>
      </c>
      <c r="R594" s="10">
        <v>169</v>
      </c>
      <c r="S594" s="10">
        <v>221</v>
      </c>
      <c r="T594" s="10">
        <v>358</v>
      </c>
      <c r="U594" s="10">
        <v>523</v>
      </c>
      <c r="V594" s="18">
        <f t="shared" si="186"/>
        <v>0.20606060606060606</v>
      </c>
      <c r="W594" s="18">
        <f t="shared" si="187"/>
        <v>0.44973544973544971</v>
      </c>
      <c r="X594" s="18">
        <f t="shared" si="188"/>
        <v>0.74556213017751483</v>
      </c>
      <c r="Y594" s="18">
        <f t="shared" si="189"/>
        <v>0.58938547486033521</v>
      </c>
      <c r="Z594" s="18">
        <f t="shared" si="190"/>
        <v>0.46845124282982792</v>
      </c>
      <c r="AA594" s="47">
        <f t="shared" si="191"/>
        <v>147</v>
      </c>
      <c r="AB594" s="6">
        <f t="shared" si="192"/>
        <v>43</v>
      </c>
      <c r="AC594" s="40">
        <v>194</v>
      </c>
      <c r="AD594" s="40">
        <f t="shared" si="193"/>
        <v>92</v>
      </c>
      <c r="AE594" s="41">
        <f t="shared" si="194"/>
        <v>0.67832167832167833</v>
      </c>
      <c r="AF594" s="4">
        <v>13</v>
      </c>
      <c r="AG594" s="4">
        <v>14</v>
      </c>
      <c r="AH594" s="87">
        <f t="shared" si="195"/>
        <v>7.6923076923076927E-2</v>
      </c>
      <c r="AI594" s="43">
        <f t="shared" si="196"/>
        <v>0.14285714285714285</v>
      </c>
      <c r="AJ594" s="53">
        <f t="shared" si="197"/>
        <v>39.599999999999994</v>
      </c>
      <c r="AK594" s="53">
        <f t="shared" si="198"/>
        <v>1</v>
      </c>
      <c r="AL594" s="53">
        <f t="shared" si="199"/>
        <v>0</v>
      </c>
      <c r="AM594" s="88">
        <f t="shared" si="200"/>
        <v>80</v>
      </c>
      <c r="AN594" s="88">
        <f t="shared" si="201"/>
        <v>0</v>
      </c>
    </row>
    <row r="595" spans="1:40" ht="15" hidden="1" x14ac:dyDescent="0.25">
      <c r="A595" s="11" t="s">
        <v>580</v>
      </c>
      <c r="B595" s="13" t="s">
        <v>581</v>
      </c>
      <c r="C595" s="1" t="str">
        <f t="shared" si="185"/>
        <v>KIRKLARELİ</v>
      </c>
      <c r="D595" s="14">
        <v>43</v>
      </c>
      <c r="E595" s="14">
        <v>157</v>
      </c>
      <c r="F595" s="14">
        <v>282</v>
      </c>
      <c r="G595" s="14">
        <v>482</v>
      </c>
      <c r="H595" s="15">
        <v>41</v>
      </c>
      <c r="I595" s="15">
        <v>188</v>
      </c>
      <c r="J595" s="15">
        <v>306</v>
      </c>
      <c r="K595" s="15">
        <v>535</v>
      </c>
      <c r="L595" s="49">
        <v>12</v>
      </c>
      <c r="M595" s="6">
        <v>94</v>
      </c>
      <c r="N595" s="16">
        <f t="shared" si="202"/>
        <v>53</v>
      </c>
      <c r="O595" s="17">
        <f t="shared" si="203"/>
        <v>0.10995850622406639</v>
      </c>
      <c r="P595" s="10">
        <v>321</v>
      </c>
      <c r="Q595" s="10">
        <v>451</v>
      </c>
      <c r="R595" s="10">
        <v>292</v>
      </c>
      <c r="S595" s="10">
        <v>425</v>
      </c>
      <c r="T595" s="10">
        <v>743</v>
      </c>
      <c r="U595" s="10">
        <v>1064</v>
      </c>
      <c r="V595" s="18">
        <f t="shared" si="186"/>
        <v>0.1277258566978193</v>
      </c>
      <c r="W595" s="18">
        <f t="shared" si="187"/>
        <v>0.41685144124168516</v>
      </c>
      <c r="X595" s="18">
        <f t="shared" si="188"/>
        <v>0.76712328767123283</v>
      </c>
      <c r="Y595" s="18">
        <f t="shared" si="189"/>
        <v>0.55450874831763119</v>
      </c>
      <c r="Z595" s="18">
        <f t="shared" si="190"/>
        <v>0.4257518796992481</v>
      </c>
      <c r="AA595" s="47">
        <f t="shared" si="191"/>
        <v>331</v>
      </c>
      <c r="AB595" s="6">
        <f t="shared" si="192"/>
        <v>68</v>
      </c>
      <c r="AC595" s="40">
        <v>535</v>
      </c>
      <c r="AD595" s="40">
        <f t="shared" si="193"/>
        <v>0</v>
      </c>
      <c r="AE595" s="41">
        <f t="shared" si="194"/>
        <v>1</v>
      </c>
      <c r="AF595" s="4">
        <v>22</v>
      </c>
      <c r="AG595" s="4">
        <v>26</v>
      </c>
      <c r="AH595" s="87">
        <f t="shared" si="195"/>
        <v>0.18181818181818182</v>
      </c>
      <c r="AI595" s="43">
        <f t="shared" si="196"/>
        <v>0.30769230769230771</v>
      </c>
      <c r="AJ595" s="53">
        <f t="shared" si="197"/>
        <v>108.10000000000002</v>
      </c>
      <c r="AK595" s="53">
        <f t="shared" si="198"/>
        <v>5</v>
      </c>
      <c r="AL595" s="53">
        <f t="shared" si="199"/>
        <v>1</v>
      </c>
      <c r="AM595" s="88">
        <f t="shared" si="200"/>
        <v>400</v>
      </c>
      <c r="AN595" s="88">
        <f t="shared" si="201"/>
        <v>1200</v>
      </c>
    </row>
    <row r="596" spans="1:40" ht="15" hidden="1" x14ac:dyDescent="0.25">
      <c r="A596" s="11" t="s">
        <v>580</v>
      </c>
      <c r="B596" s="13" t="s">
        <v>582</v>
      </c>
      <c r="C596" s="1" t="str">
        <f t="shared" si="185"/>
        <v>KIRKLARELİ</v>
      </c>
      <c r="D596" s="14">
        <v>0</v>
      </c>
      <c r="E596" s="14">
        <v>20</v>
      </c>
      <c r="F596" s="14">
        <v>24</v>
      </c>
      <c r="G596" s="14">
        <v>44</v>
      </c>
      <c r="H596" s="15">
        <v>4</v>
      </c>
      <c r="I596" s="15">
        <v>22</v>
      </c>
      <c r="J596" s="15">
        <v>44</v>
      </c>
      <c r="K596" s="15">
        <v>70</v>
      </c>
      <c r="L596" s="49">
        <v>7</v>
      </c>
      <c r="M596" s="6">
        <v>11</v>
      </c>
      <c r="N596" s="16">
        <f t="shared" si="202"/>
        <v>26</v>
      </c>
      <c r="O596" s="17">
        <f t="shared" si="203"/>
        <v>0.59090909090909094</v>
      </c>
      <c r="P596" s="10">
        <v>72</v>
      </c>
      <c r="Q596" s="10">
        <v>68</v>
      </c>
      <c r="R596" s="10">
        <v>63</v>
      </c>
      <c r="S596" s="10">
        <v>77</v>
      </c>
      <c r="T596" s="10">
        <v>131</v>
      </c>
      <c r="U596" s="10">
        <v>203</v>
      </c>
      <c r="V596" s="18">
        <f t="shared" si="186"/>
        <v>5.5555555555555552E-2</v>
      </c>
      <c r="W596" s="18">
        <f t="shared" si="187"/>
        <v>0.3235294117647059</v>
      </c>
      <c r="X596" s="18">
        <f t="shared" si="188"/>
        <v>0.63492063492063489</v>
      </c>
      <c r="Y596" s="18">
        <f t="shared" si="189"/>
        <v>0.47328244274809161</v>
      </c>
      <c r="Z596" s="18">
        <f t="shared" si="190"/>
        <v>0.3251231527093596</v>
      </c>
      <c r="AA596" s="47">
        <f t="shared" si="191"/>
        <v>69</v>
      </c>
      <c r="AB596" s="6">
        <f t="shared" si="192"/>
        <v>23</v>
      </c>
      <c r="AC596" s="40">
        <v>70</v>
      </c>
      <c r="AD596" s="40">
        <f t="shared" si="193"/>
        <v>0</v>
      </c>
      <c r="AE596" s="41">
        <f t="shared" si="194"/>
        <v>1</v>
      </c>
      <c r="AF596" s="4">
        <v>2</v>
      </c>
      <c r="AG596" s="4">
        <v>4</v>
      </c>
      <c r="AH596" s="87">
        <f t="shared" si="195"/>
        <v>1</v>
      </c>
      <c r="AI596" s="43">
        <f t="shared" si="196"/>
        <v>1</v>
      </c>
      <c r="AJ596" s="53">
        <f t="shared" si="197"/>
        <v>29.699999999999989</v>
      </c>
      <c r="AK596" s="53">
        <f t="shared" si="198"/>
        <v>1</v>
      </c>
      <c r="AL596" s="53">
        <f t="shared" si="199"/>
        <v>0</v>
      </c>
      <c r="AM596" s="88">
        <f t="shared" si="200"/>
        <v>80</v>
      </c>
      <c r="AN596" s="88">
        <f t="shared" si="201"/>
        <v>0</v>
      </c>
    </row>
    <row r="597" spans="1:40" ht="12.75" hidden="1" customHeight="1" x14ac:dyDescent="0.2">
      <c r="A597" s="11" t="s">
        <v>580</v>
      </c>
      <c r="B597" s="13" t="s">
        <v>583</v>
      </c>
      <c r="C597" s="1" t="str">
        <f t="shared" si="185"/>
        <v>KIRKLARELİ</v>
      </c>
      <c r="D597" s="14">
        <v>0</v>
      </c>
      <c r="E597" s="14">
        <v>3</v>
      </c>
      <c r="F597" s="14">
        <v>12</v>
      </c>
      <c r="G597" s="14">
        <v>15</v>
      </c>
      <c r="H597" s="15">
        <v>0</v>
      </c>
      <c r="I597" s="15">
        <v>9</v>
      </c>
      <c r="J597" s="15">
        <v>13</v>
      </c>
      <c r="K597" s="15">
        <v>22</v>
      </c>
      <c r="L597" s="50"/>
      <c r="M597" s="6">
        <v>2</v>
      </c>
      <c r="N597" s="16">
        <f t="shared" si="202"/>
        <v>7</v>
      </c>
      <c r="O597" s="17">
        <f t="shared" si="203"/>
        <v>0.46666666666666667</v>
      </c>
      <c r="P597" s="10">
        <v>10</v>
      </c>
      <c r="Q597" s="10">
        <v>21</v>
      </c>
      <c r="R597" s="10">
        <v>15</v>
      </c>
      <c r="S597" s="10">
        <v>17</v>
      </c>
      <c r="T597" s="10">
        <v>36</v>
      </c>
      <c r="U597" s="10">
        <v>46</v>
      </c>
      <c r="V597" s="18">
        <f t="shared" si="186"/>
        <v>0</v>
      </c>
      <c r="W597" s="18">
        <f t="shared" si="187"/>
        <v>0.42857142857142855</v>
      </c>
      <c r="X597" s="18">
        <f t="shared" si="188"/>
        <v>0.73333333333333328</v>
      </c>
      <c r="Y597" s="18">
        <f t="shared" si="189"/>
        <v>0.55555555555555558</v>
      </c>
      <c r="Z597" s="18">
        <f t="shared" si="190"/>
        <v>0.43478260869565216</v>
      </c>
      <c r="AA597" s="47">
        <f t="shared" si="191"/>
        <v>16</v>
      </c>
      <c r="AB597" s="6">
        <f t="shared" si="192"/>
        <v>4</v>
      </c>
      <c r="AC597" s="40">
        <v>22</v>
      </c>
      <c r="AD597" s="40">
        <f t="shared" si="193"/>
        <v>0</v>
      </c>
      <c r="AE597" s="41">
        <f t="shared" si="194"/>
        <v>1</v>
      </c>
      <c r="AF597" s="4">
        <v>1</v>
      </c>
      <c r="AG597" s="4">
        <v>1</v>
      </c>
      <c r="AH597" s="87">
        <f t="shared" si="195"/>
        <v>0</v>
      </c>
      <c r="AI597" s="43">
        <f t="shared" si="196"/>
        <v>0</v>
      </c>
      <c r="AJ597" s="53">
        <f t="shared" si="197"/>
        <v>5.1999999999999993</v>
      </c>
      <c r="AK597" s="53">
        <f t="shared" si="198"/>
        <v>0</v>
      </c>
      <c r="AL597" s="53">
        <f t="shared" si="199"/>
        <v>0</v>
      </c>
      <c r="AM597" s="88">
        <f t="shared" si="200"/>
        <v>0</v>
      </c>
      <c r="AN597" s="88">
        <f t="shared" si="201"/>
        <v>0</v>
      </c>
    </row>
    <row r="598" spans="1:40" ht="15" hidden="1" customHeight="1" x14ac:dyDescent="0.25">
      <c r="A598" s="11" t="s">
        <v>580</v>
      </c>
      <c r="B598" s="13" t="s">
        <v>584</v>
      </c>
      <c r="C598" s="1" t="str">
        <f t="shared" si="185"/>
        <v>KIRKLARELİ</v>
      </c>
      <c r="D598" s="14">
        <v>141</v>
      </c>
      <c r="E598" s="14">
        <v>550</v>
      </c>
      <c r="F598" s="14">
        <v>1178</v>
      </c>
      <c r="G598" s="14">
        <v>1869</v>
      </c>
      <c r="H598" s="15">
        <v>241</v>
      </c>
      <c r="I598" s="15">
        <v>558</v>
      </c>
      <c r="J598" s="15">
        <v>1302</v>
      </c>
      <c r="K598" s="15">
        <v>2101</v>
      </c>
      <c r="L598" s="49">
        <v>28</v>
      </c>
      <c r="M598" s="6">
        <v>374</v>
      </c>
      <c r="N598" s="16">
        <f t="shared" si="202"/>
        <v>232</v>
      </c>
      <c r="O598" s="17">
        <f t="shared" si="203"/>
        <v>0.12413055109684323</v>
      </c>
      <c r="P598" s="10">
        <v>1203</v>
      </c>
      <c r="Q598" s="10">
        <v>1613</v>
      </c>
      <c r="R598" s="10">
        <v>1238</v>
      </c>
      <c r="S598" s="10">
        <v>1642</v>
      </c>
      <c r="T598" s="10">
        <v>2851</v>
      </c>
      <c r="U598" s="10">
        <v>4054</v>
      </c>
      <c r="V598" s="18">
        <f t="shared" si="186"/>
        <v>0.20033250207813799</v>
      </c>
      <c r="W598" s="18">
        <f t="shared" si="187"/>
        <v>0.34593924364538126</v>
      </c>
      <c r="X598" s="18">
        <f t="shared" si="188"/>
        <v>0.77221324717285944</v>
      </c>
      <c r="Y598" s="18">
        <f t="shared" si="189"/>
        <v>0.531041739740442</v>
      </c>
      <c r="Z598" s="18">
        <f t="shared" si="190"/>
        <v>0.43290577207696102</v>
      </c>
      <c r="AA598" s="47">
        <f t="shared" si="191"/>
        <v>1337</v>
      </c>
      <c r="AB598" s="6">
        <f t="shared" si="192"/>
        <v>282</v>
      </c>
      <c r="AC598" s="40">
        <v>1926</v>
      </c>
      <c r="AD598" s="40">
        <f t="shared" si="193"/>
        <v>175</v>
      </c>
      <c r="AE598" s="41">
        <f t="shared" si="194"/>
        <v>0.91670633031889581</v>
      </c>
      <c r="AF598" s="4">
        <v>71</v>
      </c>
      <c r="AG598" s="4">
        <v>102</v>
      </c>
      <c r="AH598" s="87">
        <f t="shared" si="195"/>
        <v>0.43661971830985913</v>
      </c>
      <c r="AI598" s="43">
        <f t="shared" si="196"/>
        <v>0.60784313725490191</v>
      </c>
      <c r="AJ598" s="53">
        <f t="shared" si="197"/>
        <v>481.69999999999982</v>
      </c>
      <c r="AK598" s="53">
        <f t="shared" si="198"/>
        <v>24</v>
      </c>
      <c r="AL598" s="53">
        <f t="shared" si="199"/>
        <v>4</v>
      </c>
      <c r="AM598" s="88">
        <f t="shared" si="200"/>
        <v>1920</v>
      </c>
      <c r="AN598" s="88">
        <f t="shared" si="201"/>
        <v>4800</v>
      </c>
    </row>
    <row r="599" spans="1:40" ht="15" hidden="1" x14ac:dyDescent="0.25">
      <c r="A599" s="11" t="s">
        <v>580</v>
      </c>
      <c r="B599" s="13" t="s">
        <v>1072</v>
      </c>
      <c r="C599" s="1" t="str">
        <f t="shared" si="185"/>
        <v>KIRKLARELİ</v>
      </c>
      <c r="D599" s="14">
        <v>168</v>
      </c>
      <c r="E599" s="14">
        <v>425</v>
      </c>
      <c r="F599" s="14">
        <v>665</v>
      </c>
      <c r="G599" s="14">
        <v>1258</v>
      </c>
      <c r="H599" s="15">
        <v>137</v>
      </c>
      <c r="I599" s="15">
        <v>451</v>
      </c>
      <c r="J599" s="15">
        <v>708</v>
      </c>
      <c r="K599" s="15">
        <v>1296</v>
      </c>
      <c r="L599" s="49">
        <v>22</v>
      </c>
      <c r="M599" s="6">
        <v>189</v>
      </c>
      <c r="N599" s="16">
        <f t="shared" si="202"/>
        <v>38</v>
      </c>
      <c r="O599" s="17">
        <f t="shared" si="203"/>
        <v>3.0206677265500796E-2</v>
      </c>
      <c r="P599" s="10">
        <v>627</v>
      </c>
      <c r="Q599" s="10">
        <v>875</v>
      </c>
      <c r="R599" s="10">
        <v>659</v>
      </c>
      <c r="S599" s="10">
        <v>874</v>
      </c>
      <c r="T599" s="10">
        <v>1534</v>
      </c>
      <c r="U599" s="10">
        <v>2161</v>
      </c>
      <c r="V599" s="18">
        <f t="shared" si="186"/>
        <v>0.21850079744816586</v>
      </c>
      <c r="W599" s="18">
        <f t="shared" si="187"/>
        <v>0.51542857142857146</v>
      </c>
      <c r="X599" s="18">
        <f t="shared" si="188"/>
        <v>0.82094081942336872</v>
      </c>
      <c r="Y599" s="18">
        <f t="shared" si="189"/>
        <v>0.64667535853976532</v>
      </c>
      <c r="Z599" s="18">
        <f t="shared" si="190"/>
        <v>0.52244331328088844</v>
      </c>
      <c r="AA599" s="47">
        <f t="shared" si="191"/>
        <v>542</v>
      </c>
      <c r="AB599" s="6">
        <f t="shared" si="192"/>
        <v>118</v>
      </c>
      <c r="AC599" s="40">
        <v>1171</v>
      </c>
      <c r="AD599" s="40">
        <f t="shared" si="193"/>
        <v>125</v>
      </c>
      <c r="AE599" s="41">
        <f t="shared" si="194"/>
        <v>0.90354938271604934</v>
      </c>
      <c r="AF599" s="4">
        <v>53</v>
      </c>
      <c r="AG599" s="4">
        <v>65</v>
      </c>
      <c r="AH599" s="87">
        <f t="shared" si="195"/>
        <v>0.22641509433962265</v>
      </c>
      <c r="AI599" s="43">
        <f t="shared" si="196"/>
        <v>0.36923076923076925</v>
      </c>
      <c r="AJ599" s="53">
        <f t="shared" si="197"/>
        <v>81.799999999999955</v>
      </c>
      <c r="AK599" s="53">
        <f t="shared" si="198"/>
        <v>4</v>
      </c>
      <c r="AL599" s="53">
        <f t="shared" si="199"/>
        <v>0</v>
      </c>
      <c r="AM599" s="88">
        <f t="shared" si="200"/>
        <v>320</v>
      </c>
      <c r="AN599" s="88">
        <f t="shared" si="201"/>
        <v>0</v>
      </c>
    </row>
    <row r="600" spans="1:40" ht="15" hidden="1" x14ac:dyDescent="0.25">
      <c r="A600" s="11" t="s">
        <v>580</v>
      </c>
      <c r="B600" s="13" t="s">
        <v>585</v>
      </c>
      <c r="C600" s="1" t="str">
        <f t="shared" si="185"/>
        <v>KIRKLARELİ</v>
      </c>
      <c r="D600" s="14">
        <v>1</v>
      </c>
      <c r="E600" s="14">
        <v>5</v>
      </c>
      <c r="F600" s="14">
        <v>24</v>
      </c>
      <c r="G600" s="14">
        <v>30</v>
      </c>
      <c r="H600" s="15">
        <v>1</v>
      </c>
      <c r="I600" s="15">
        <v>12</v>
      </c>
      <c r="J600" s="15">
        <v>20</v>
      </c>
      <c r="K600" s="15">
        <v>33</v>
      </c>
      <c r="L600" s="49">
        <v>2</v>
      </c>
      <c r="M600" s="6">
        <v>1</v>
      </c>
      <c r="N600" s="16">
        <f t="shared" si="202"/>
        <v>3</v>
      </c>
      <c r="O600" s="17">
        <f t="shared" si="203"/>
        <v>0.1</v>
      </c>
      <c r="P600" s="10">
        <v>14</v>
      </c>
      <c r="Q600" s="10">
        <v>31</v>
      </c>
      <c r="R600" s="10">
        <v>18</v>
      </c>
      <c r="S600" s="10">
        <v>25</v>
      </c>
      <c r="T600" s="10">
        <v>49</v>
      </c>
      <c r="U600" s="10">
        <v>63</v>
      </c>
      <c r="V600" s="18">
        <f t="shared" si="186"/>
        <v>7.1428571428571425E-2</v>
      </c>
      <c r="W600" s="18">
        <f t="shared" si="187"/>
        <v>0.38709677419354838</v>
      </c>
      <c r="X600" s="18">
        <f t="shared" si="188"/>
        <v>1.1666666666666667</v>
      </c>
      <c r="Y600" s="18">
        <f t="shared" si="189"/>
        <v>0.67346938775510201</v>
      </c>
      <c r="Z600" s="18">
        <f t="shared" si="190"/>
        <v>0.53968253968253965</v>
      </c>
      <c r="AA600" s="47">
        <f t="shared" si="191"/>
        <v>16</v>
      </c>
      <c r="AB600" s="6">
        <f t="shared" si="192"/>
        <v>-3</v>
      </c>
      <c r="AC600" s="40">
        <v>33</v>
      </c>
      <c r="AD600" s="40">
        <f t="shared" si="193"/>
        <v>0</v>
      </c>
      <c r="AE600" s="41">
        <f t="shared" si="194"/>
        <v>1</v>
      </c>
      <c r="AF600" s="4">
        <v>2</v>
      </c>
      <c r="AG600" s="4">
        <v>2</v>
      </c>
      <c r="AH600" s="87">
        <f t="shared" si="195"/>
        <v>0</v>
      </c>
      <c r="AI600" s="43">
        <f t="shared" si="196"/>
        <v>0</v>
      </c>
      <c r="AJ600" s="53">
        <f t="shared" si="197"/>
        <v>1.2999999999999972</v>
      </c>
      <c r="AK600" s="53">
        <f t="shared" si="198"/>
        <v>0</v>
      </c>
      <c r="AL600" s="53">
        <f t="shared" si="199"/>
        <v>0</v>
      </c>
      <c r="AM600" s="88">
        <f t="shared" si="200"/>
        <v>0</v>
      </c>
      <c r="AN600" s="88">
        <f t="shared" si="201"/>
        <v>0</v>
      </c>
    </row>
    <row r="601" spans="1:40" ht="15" hidden="1" x14ac:dyDescent="0.25">
      <c r="A601" s="11" t="s">
        <v>580</v>
      </c>
      <c r="B601" s="13" t="s">
        <v>586</v>
      </c>
      <c r="C601" s="1" t="str">
        <f t="shared" si="185"/>
        <v>KIRKLARELİ</v>
      </c>
      <c r="D601" s="14">
        <v>19</v>
      </c>
      <c r="E601" s="14">
        <v>58</v>
      </c>
      <c r="F601" s="14">
        <v>110</v>
      </c>
      <c r="G601" s="14">
        <v>187</v>
      </c>
      <c r="H601" s="15">
        <v>25</v>
      </c>
      <c r="I601" s="15">
        <v>63</v>
      </c>
      <c r="J601" s="15">
        <v>117</v>
      </c>
      <c r="K601" s="15">
        <v>205</v>
      </c>
      <c r="L601" s="49">
        <v>1</v>
      </c>
      <c r="M601" s="6">
        <v>27</v>
      </c>
      <c r="N601" s="16">
        <f t="shared" si="202"/>
        <v>18</v>
      </c>
      <c r="O601" s="17">
        <f t="shared" si="203"/>
        <v>9.6256684491978606E-2</v>
      </c>
      <c r="P601" s="10">
        <v>117</v>
      </c>
      <c r="Q601" s="10">
        <v>165</v>
      </c>
      <c r="R601" s="10">
        <v>120</v>
      </c>
      <c r="S601" s="10">
        <v>163</v>
      </c>
      <c r="T601" s="10">
        <v>285</v>
      </c>
      <c r="U601" s="10">
        <v>402</v>
      </c>
      <c r="V601" s="18">
        <f t="shared" si="186"/>
        <v>0.21367521367521367</v>
      </c>
      <c r="W601" s="18">
        <f t="shared" si="187"/>
        <v>0.38181818181818183</v>
      </c>
      <c r="X601" s="18">
        <f t="shared" si="188"/>
        <v>0.7583333333333333</v>
      </c>
      <c r="Y601" s="18">
        <f t="shared" si="189"/>
        <v>0.54035087719298247</v>
      </c>
      <c r="Z601" s="18">
        <f t="shared" si="190"/>
        <v>0.44527363184079605</v>
      </c>
      <c r="AA601" s="47">
        <f t="shared" si="191"/>
        <v>131</v>
      </c>
      <c r="AB601" s="6">
        <f t="shared" si="192"/>
        <v>29</v>
      </c>
      <c r="AC601" s="40">
        <v>205</v>
      </c>
      <c r="AD601" s="40">
        <f t="shared" si="193"/>
        <v>0</v>
      </c>
      <c r="AE601" s="41">
        <f t="shared" si="194"/>
        <v>1</v>
      </c>
      <c r="AF601" s="4">
        <v>8</v>
      </c>
      <c r="AG601" s="4">
        <v>11</v>
      </c>
      <c r="AH601" s="87">
        <f t="shared" si="195"/>
        <v>0.375</v>
      </c>
      <c r="AI601" s="43">
        <f t="shared" si="196"/>
        <v>0.54545454545454541</v>
      </c>
      <c r="AJ601" s="53">
        <f t="shared" si="197"/>
        <v>45.5</v>
      </c>
      <c r="AK601" s="53">
        <f t="shared" si="198"/>
        <v>2</v>
      </c>
      <c r="AL601" s="53">
        <f t="shared" si="199"/>
        <v>0</v>
      </c>
      <c r="AM601" s="88">
        <f t="shared" si="200"/>
        <v>160</v>
      </c>
      <c r="AN601" s="88">
        <f t="shared" si="201"/>
        <v>0</v>
      </c>
    </row>
    <row r="602" spans="1:40" ht="15" hidden="1" x14ac:dyDescent="0.25">
      <c r="A602" s="11" t="s">
        <v>580</v>
      </c>
      <c r="B602" s="13" t="s">
        <v>587</v>
      </c>
      <c r="C602" s="1" t="str">
        <f t="shared" si="185"/>
        <v>KIRKLARELİ</v>
      </c>
      <c r="D602" s="14">
        <v>1</v>
      </c>
      <c r="E602" s="14">
        <v>49</v>
      </c>
      <c r="F602" s="14">
        <v>163</v>
      </c>
      <c r="G602" s="14">
        <v>213</v>
      </c>
      <c r="H602" s="15">
        <v>12</v>
      </c>
      <c r="I602" s="15">
        <v>76</v>
      </c>
      <c r="J602" s="15">
        <v>179</v>
      </c>
      <c r="K602" s="15">
        <v>267</v>
      </c>
      <c r="L602" s="49">
        <v>9</v>
      </c>
      <c r="M602" s="6">
        <v>41</v>
      </c>
      <c r="N602" s="16">
        <f t="shared" si="202"/>
        <v>54</v>
      </c>
      <c r="O602" s="17">
        <f t="shared" si="203"/>
        <v>0.25352112676056338</v>
      </c>
      <c r="P602" s="10">
        <v>180</v>
      </c>
      <c r="Q602" s="10">
        <v>252</v>
      </c>
      <c r="R602" s="10">
        <v>202</v>
      </c>
      <c r="S602" s="10">
        <v>261</v>
      </c>
      <c r="T602" s="10">
        <v>454</v>
      </c>
      <c r="U602" s="10">
        <v>634</v>
      </c>
      <c r="V602" s="18">
        <f t="shared" si="186"/>
        <v>6.6666666666666666E-2</v>
      </c>
      <c r="W602" s="18">
        <f t="shared" si="187"/>
        <v>0.30158730158730157</v>
      </c>
      <c r="X602" s="18">
        <f t="shared" si="188"/>
        <v>0.7277227722772277</v>
      </c>
      <c r="Y602" s="18">
        <f t="shared" si="189"/>
        <v>0.49118942731277532</v>
      </c>
      <c r="Z602" s="18">
        <f t="shared" si="190"/>
        <v>0.37066246056782337</v>
      </c>
      <c r="AA602" s="47">
        <f t="shared" si="191"/>
        <v>231</v>
      </c>
      <c r="AB602" s="6">
        <f t="shared" si="192"/>
        <v>55</v>
      </c>
      <c r="AC602" s="40">
        <v>267</v>
      </c>
      <c r="AD602" s="40">
        <f t="shared" si="193"/>
        <v>0</v>
      </c>
      <c r="AE602" s="41">
        <f t="shared" si="194"/>
        <v>1</v>
      </c>
      <c r="AF602" s="4">
        <v>13</v>
      </c>
      <c r="AG602" s="4">
        <v>17</v>
      </c>
      <c r="AH602" s="87">
        <f t="shared" si="195"/>
        <v>0.30769230769230771</v>
      </c>
      <c r="AI602" s="43">
        <f t="shared" si="196"/>
        <v>0.47058823529411764</v>
      </c>
      <c r="AJ602" s="53">
        <f t="shared" si="197"/>
        <v>94.799999999999955</v>
      </c>
      <c r="AK602" s="53">
        <f t="shared" si="198"/>
        <v>4</v>
      </c>
      <c r="AL602" s="53">
        <f t="shared" si="199"/>
        <v>0</v>
      </c>
      <c r="AM602" s="88">
        <f t="shared" si="200"/>
        <v>320</v>
      </c>
      <c r="AN602" s="88">
        <f t="shared" si="201"/>
        <v>0</v>
      </c>
    </row>
    <row r="603" spans="1:40" ht="15" hidden="1" x14ac:dyDescent="0.25">
      <c r="A603" s="11" t="s">
        <v>588</v>
      </c>
      <c r="B603" s="13" t="s">
        <v>589</v>
      </c>
      <c r="C603" s="1" t="str">
        <f t="shared" si="185"/>
        <v>KIRŞEHİR</v>
      </c>
      <c r="D603" s="14">
        <v>2</v>
      </c>
      <c r="E603" s="14">
        <v>14</v>
      </c>
      <c r="F603" s="14">
        <v>16</v>
      </c>
      <c r="G603" s="14">
        <v>32</v>
      </c>
      <c r="H603" s="15">
        <v>3</v>
      </c>
      <c r="I603" s="15">
        <v>5</v>
      </c>
      <c r="J603" s="15">
        <v>25</v>
      </c>
      <c r="K603" s="15">
        <v>33</v>
      </c>
      <c r="L603" s="49">
        <v>2</v>
      </c>
      <c r="M603" s="6">
        <v>5</v>
      </c>
      <c r="N603" s="16">
        <f t="shared" si="202"/>
        <v>1</v>
      </c>
      <c r="O603" s="17">
        <f t="shared" si="203"/>
        <v>3.125E-2</v>
      </c>
      <c r="P603" s="10">
        <v>26</v>
      </c>
      <c r="Q603" s="10">
        <v>32</v>
      </c>
      <c r="R603" s="10">
        <v>42</v>
      </c>
      <c r="S603" s="10">
        <v>50</v>
      </c>
      <c r="T603" s="10">
        <v>74</v>
      </c>
      <c r="U603" s="10">
        <v>100</v>
      </c>
      <c r="V603" s="18">
        <f t="shared" si="186"/>
        <v>0.11538461538461539</v>
      </c>
      <c r="W603" s="18">
        <f t="shared" si="187"/>
        <v>0.15625</v>
      </c>
      <c r="X603" s="18">
        <f t="shared" si="188"/>
        <v>0.52380952380952384</v>
      </c>
      <c r="Y603" s="18">
        <f t="shared" si="189"/>
        <v>0.36486486486486486</v>
      </c>
      <c r="Z603" s="18">
        <f t="shared" si="190"/>
        <v>0.3</v>
      </c>
      <c r="AA603" s="47">
        <f t="shared" si="191"/>
        <v>47</v>
      </c>
      <c r="AB603" s="6">
        <f t="shared" si="192"/>
        <v>20</v>
      </c>
      <c r="AC603" s="40">
        <v>33</v>
      </c>
      <c r="AD603" s="40">
        <f t="shared" si="193"/>
        <v>0</v>
      </c>
      <c r="AE603" s="41">
        <f t="shared" si="194"/>
        <v>1</v>
      </c>
      <c r="AF603" s="4">
        <v>4</v>
      </c>
      <c r="AG603" s="4">
        <v>2</v>
      </c>
      <c r="AH603" s="87">
        <f t="shared" si="195"/>
        <v>0</v>
      </c>
      <c r="AI603" s="43">
        <f t="shared" si="196"/>
        <v>0</v>
      </c>
      <c r="AJ603" s="53">
        <f t="shared" si="197"/>
        <v>24.799999999999997</v>
      </c>
      <c r="AK603" s="53">
        <f t="shared" si="198"/>
        <v>1</v>
      </c>
      <c r="AL603" s="53">
        <f t="shared" si="199"/>
        <v>0</v>
      </c>
      <c r="AM603" s="88">
        <f t="shared" si="200"/>
        <v>80</v>
      </c>
      <c r="AN603" s="88">
        <f t="shared" si="201"/>
        <v>0</v>
      </c>
    </row>
    <row r="604" spans="1:40" ht="12.75" hidden="1" customHeight="1" x14ac:dyDescent="0.2">
      <c r="A604" s="11" t="s">
        <v>588</v>
      </c>
      <c r="B604" s="13" t="s">
        <v>590</v>
      </c>
      <c r="C604" s="1" t="str">
        <f t="shared" si="185"/>
        <v>KIRŞEHİR</v>
      </c>
      <c r="D604" s="14">
        <v>11</v>
      </c>
      <c r="E604" s="14">
        <v>28</v>
      </c>
      <c r="F604" s="14">
        <v>46</v>
      </c>
      <c r="G604" s="14">
        <v>85</v>
      </c>
      <c r="H604" s="15">
        <v>9</v>
      </c>
      <c r="I604" s="15">
        <v>26</v>
      </c>
      <c r="J604" s="15">
        <v>51</v>
      </c>
      <c r="K604" s="15">
        <v>86</v>
      </c>
      <c r="L604" s="50"/>
      <c r="M604" s="6">
        <v>7</v>
      </c>
      <c r="N604" s="16">
        <f t="shared" si="202"/>
        <v>1</v>
      </c>
      <c r="O604" s="17">
        <f t="shared" si="203"/>
        <v>1.1764705882352941E-2</v>
      </c>
      <c r="P604" s="10">
        <v>78</v>
      </c>
      <c r="Q604" s="10">
        <v>79</v>
      </c>
      <c r="R604" s="10">
        <v>73</v>
      </c>
      <c r="S604" s="10">
        <v>98</v>
      </c>
      <c r="T604" s="10">
        <v>152</v>
      </c>
      <c r="U604" s="10">
        <v>230</v>
      </c>
      <c r="V604" s="18">
        <f t="shared" si="186"/>
        <v>0.11538461538461539</v>
      </c>
      <c r="W604" s="18">
        <f t="shared" si="187"/>
        <v>0.32911392405063289</v>
      </c>
      <c r="X604" s="18">
        <f t="shared" si="188"/>
        <v>0.60273972602739723</v>
      </c>
      <c r="Y604" s="18">
        <f t="shared" si="189"/>
        <v>0.46052631578947367</v>
      </c>
      <c r="Z604" s="18">
        <f t="shared" si="190"/>
        <v>0.34347826086956523</v>
      </c>
      <c r="AA604" s="47">
        <f t="shared" si="191"/>
        <v>82</v>
      </c>
      <c r="AB604" s="6">
        <f t="shared" si="192"/>
        <v>29</v>
      </c>
      <c r="AC604" s="40">
        <v>86</v>
      </c>
      <c r="AD604" s="40">
        <f t="shared" si="193"/>
        <v>0</v>
      </c>
      <c r="AE604" s="41">
        <f t="shared" si="194"/>
        <v>1</v>
      </c>
      <c r="AF604" s="4">
        <v>8</v>
      </c>
      <c r="AG604" s="4">
        <v>8</v>
      </c>
      <c r="AH604" s="87">
        <f t="shared" si="195"/>
        <v>0</v>
      </c>
      <c r="AI604" s="43">
        <f t="shared" si="196"/>
        <v>0</v>
      </c>
      <c r="AJ604" s="53">
        <f t="shared" si="197"/>
        <v>36.399999999999991</v>
      </c>
      <c r="AK604" s="53">
        <f t="shared" si="198"/>
        <v>1</v>
      </c>
      <c r="AL604" s="53">
        <f t="shared" si="199"/>
        <v>0</v>
      </c>
      <c r="AM604" s="88">
        <f t="shared" si="200"/>
        <v>80</v>
      </c>
      <c r="AN604" s="88">
        <f t="shared" si="201"/>
        <v>0</v>
      </c>
    </row>
    <row r="605" spans="1:40" ht="15" hidden="1" x14ac:dyDescent="0.25">
      <c r="A605" s="11" t="s">
        <v>588</v>
      </c>
      <c r="B605" s="13" t="s">
        <v>591</v>
      </c>
      <c r="C605" s="1" t="str">
        <f t="shared" si="185"/>
        <v>KIRŞEHİR</v>
      </c>
      <c r="D605" s="14">
        <v>1</v>
      </c>
      <c r="E605" s="14">
        <v>8</v>
      </c>
      <c r="F605" s="14">
        <v>24</v>
      </c>
      <c r="G605" s="14">
        <v>33</v>
      </c>
      <c r="H605" s="15">
        <v>1</v>
      </c>
      <c r="I605" s="15">
        <v>9</v>
      </c>
      <c r="J605" s="15">
        <v>31</v>
      </c>
      <c r="K605" s="15">
        <v>41</v>
      </c>
      <c r="L605" s="49">
        <v>1</v>
      </c>
      <c r="M605" s="6">
        <v>14</v>
      </c>
      <c r="N605" s="16">
        <f t="shared" si="202"/>
        <v>8</v>
      </c>
      <c r="O605" s="17">
        <f t="shared" si="203"/>
        <v>0.24242424242424243</v>
      </c>
      <c r="P605" s="10">
        <v>37</v>
      </c>
      <c r="Q605" s="10">
        <v>54</v>
      </c>
      <c r="R605" s="10">
        <v>32</v>
      </c>
      <c r="S605" s="10">
        <v>42</v>
      </c>
      <c r="T605" s="10">
        <v>86</v>
      </c>
      <c r="U605" s="10">
        <v>123</v>
      </c>
      <c r="V605" s="18">
        <f t="shared" si="186"/>
        <v>2.7027027027027029E-2</v>
      </c>
      <c r="W605" s="18">
        <f t="shared" si="187"/>
        <v>0.16666666666666666</v>
      </c>
      <c r="X605" s="18">
        <f t="shared" si="188"/>
        <v>0.5625</v>
      </c>
      <c r="Y605" s="18">
        <f t="shared" si="189"/>
        <v>0.31395348837209303</v>
      </c>
      <c r="Z605" s="18">
        <f t="shared" si="190"/>
        <v>0.22764227642276422</v>
      </c>
      <c r="AA605" s="47">
        <f t="shared" si="191"/>
        <v>59</v>
      </c>
      <c r="AB605" s="6">
        <f t="shared" si="192"/>
        <v>14</v>
      </c>
      <c r="AC605" s="40">
        <v>41</v>
      </c>
      <c r="AD605" s="40">
        <f t="shared" si="193"/>
        <v>0</v>
      </c>
      <c r="AE605" s="41">
        <f t="shared" si="194"/>
        <v>1</v>
      </c>
      <c r="AF605" s="4">
        <v>3</v>
      </c>
      <c r="AG605" s="4">
        <v>3</v>
      </c>
      <c r="AH605" s="87">
        <f t="shared" si="195"/>
        <v>0</v>
      </c>
      <c r="AI605" s="43">
        <f t="shared" si="196"/>
        <v>0</v>
      </c>
      <c r="AJ605" s="53">
        <f t="shared" si="197"/>
        <v>33.199999999999996</v>
      </c>
      <c r="AK605" s="53">
        <f t="shared" si="198"/>
        <v>1</v>
      </c>
      <c r="AL605" s="53">
        <f t="shared" si="199"/>
        <v>0</v>
      </c>
      <c r="AM605" s="88">
        <f t="shared" si="200"/>
        <v>80</v>
      </c>
      <c r="AN605" s="88">
        <f t="shared" si="201"/>
        <v>0</v>
      </c>
    </row>
    <row r="606" spans="1:40" ht="15" hidden="1" x14ac:dyDescent="0.25">
      <c r="A606" s="11" t="s">
        <v>588</v>
      </c>
      <c r="B606" s="13" t="s">
        <v>592</v>
      </c>
      <c r="C606" s="1" t="str">
        <f t="shared" si="185"/>
        <v>KIRŞEHİR</v>
      </c>
      <c r="D606" s="14">
        <v>15</v>
      </c>
      <c r="E606" s="14">
        <v>51</v>
      </c>
      <c r="F606" s="14">
        <v>103</v>
      </c>
      <c r="G606" s="14">
        <v>169</v>
      </c>
      <c r="H606" s="15">
        <v>24</v>
      </c>
      <c r="I606" s="15">
        <v>58</v>
      </c>
      <c r="J606" s="15">
        <v>98</v>
      </c>
      <c r="K606" s="15">
        <v>180</v>
      </c>
      <c r="L606" s="49">
        <v>4</v>
      </c>
      <c r="M606" s="6">
        <v>20</v>
      </c>
      <c r="N606" s="16">
        <f t="shared" si="202"/>
        <v>11</v>
      </c>
      <c r="O606" s="17">
        <f t="shared" si="203"/>
        <v>6.5088757396449703E-2</v>
      </c>
      <c r="P606" s="10">
        <v>134</v>
      </c>
      <c r="Q606" s="10">
        <v>195</v>
      </c>
      <c r="R606" s="10">
        <v>128</v>
      </c>
      <c r="S606" s="10">
        <v>172</v>
      </c>
      <c r="T606" s="10">
        <v>323</v>
      </c>
      <c r="U606" s="10">
        <v>457</v>
      </c>
      <c r="V606" s="18">
        <f t="shared" si="186"/>
        <v>0.17910447761194029</v>
      </c>
      <c r="W606" s="18">
        <f t="shared" si="187"/>
        <v>0.29743589743589743</v>
      </c>
      <c r="X606" s="18">
        <f t="shared" si="188"/>
        <v>0.640625</v>
      </c>
      <c r="Y606" s="18">
        <f t="shared" si="189"/>
        <v>0.43343653250773995</v>
      </c>
      <c r="Z606" s="18">
        <f t="shared" si="190"/>
        <v>0.35886214442013131</v>
      </c>
      <c r="AA606" s="47">
        <f t="shared" si="191"/>
        <v>183</v>
      </c>
      <c r="AB606" s="6">
        <f t="shared" si="192"/>
        <v>46</v>
      </c>
      <c r="AC606" s="40">
        <v>180</v>
      </c>
      <c r="AD606" s="40">
        <f t="shared" si="193"/>
        <v>0</v>
      </c>
      <c r="AE606" s="41">
        <f t="shared" si="194"/>
        <v>1</v>
      </c>
      <c r="AF606" s="4">
        <v>11</v>
      </c>
      <c r="AG606" s="4">
        <v>13</v>
      </c>
      <c r="AH606" s="87">
        <f t="shared" si="195"/>
        <v>0.18181818181818182</v>
      </c>
      <c r="AI606" s="43">
        <f t="shared" si="196"/>
        <v>0.30769230769230771</v>
      </c>
      <c r="AJ606" s="53">
        <f t="shared" si="197"/>
        <v>86.1</v>
      </c>
      <c r="AK606" s="53">
        <f t="shared" si="198"/>
        <v>4</v>
      </c>
      <c r="AL606" s="53">
        <f t="shared" si="199"/>
        <v>0</v>
      </c>
      <c r="AM606" s="88">
        <f t="shared" si="200"/>
        <v>320</v>
      </c>
      <c r="AN606" s="88">
        <f t="shared" si="201"/>
        <v>0</v>
      </c>
    </row>
    <row r="607" spans="1:40" ht="15" hidden="1" x14ac:dyDescent="0.25">
      <c r="A607" s="11" t="s">
        <v>588</v>
      </c>
      <c r="B607" s="13" t="s">
        <v>593</v>
      </c>
      <c r="C607" s="1" t="str">
        <f t="shared" si="185"/>
        <v>KIRŞEHİR</v>
      </c>
      <c r="D607" s="14">
        <v>28</v>
      </c>
      <c r="E607" s="14">
        <v>142</v>
      </c>
      <c r="F607" s="14">
        <v>321</v>
      </c>
      <c r="G607" s="14">
        <v>491</v>
      </c>
      <c r="H607" s="15">
        <v>41</v>
      </c>
      <c r="I607" s="15">
        <v>125</v>
      </c>
      <c r="J607" s="15">
        <v>341</v>
      </c>
      <c r="K607" s="15">
        <v>507</v>
      </c>
      <c r="L607" s="49">
        <v>7</v>
      </c>
      <c r="M607" s="6">
        <v>90</v>
      </c>
      <c r="N607" s="16">
        <f t="shared" si="202"/>
        <v>16</v>
      </c>
      <c r="O607" s="17">
        <f t="shared" si="203"/>
        <v>3.2586558044806514E-2</v>
      </c>
      <c r="P607" s="10">
        <v>337</v>
      </c>
      <c r="Q607" s="10">
        <v>446</v>
      </c>
      <c r="R607" s="10">
        <v>348</v>
      </c>
      <c r="S607" s="10">
        <v>474</v>
      </c>
      <c r="T607" s="10">
        <v>794</v>
      </c>
      <c r="U607" s="10">
        <v>1131</v>
      </c>
      <c r="V607" s="18">
        <f t="shared" si="186"/>
        <v>0.12166172106824925</v>
      </c>
      <c r="W607" s="18">
        <f t="shared" si="187"/>
        <v>0.2802690582959641</v>
      </c>
      <c r="X607" s="18">
        <f t="shared" si="188"/>
        <v>0.74137931034482762</v>
      </c>
      <c r="Y607" s="18">
        <f t="shared" si="189"/>
        <v>0.48236775818639799</v>
      </c>
      <c r="Z607" s="18">
        <f t="shared" si="190"/>
        <v>0.37488947833775421</v>
      </c>
      <c r="AA607" s="47">
        <f t="shared" si="191"/>
        <v>411</v>
      </c>
      <c r="AB607" s="6">
        <f t="shared" si="192"/>
        <v>90</v>
      </c>
      <c r="AC607" s="40">
        <v>507</v>
      </c>
      <c r="AD607" s="40">
        <f t="shared" si="193"/>
        <v>0</v>
      </c>
      <c r="AE607" s="41">
        <f t="shared" si="194"/>
        <v>1</v>
      </c>
      <c r="AF607" s="4">
        <v>30</v>
      </c>
      <c r="AG607" s="4">
        <v>33</v>
      </c>
      <c r="AH607" s="87">
        <f t="shared" si="195"/>
        <v>0.1</v>
      </c>
      <c r="AI607" s="43">
        <f t="shared" si="196"/>
        <v>0.18181818181818182</v>
      </c>
      <c r="AJ607" s="53">
        <f t="shared" si="197"/>
        <v>172.79999999999995</v>
      </c>
      <c r="AK607" s="53">
        <f t="shared" si="198"/>
        <v>8</v>
      </c>
      <c r="AL607" s="53">
        <f t="shared" si="199"/>
        <v>1</v>
      </c>
      <c r="AM607" s="88">
        <f t="shared" si="200"/>
        <v>640</v>
      </c>
      <c r="AN607" s="88">
        <f t="shared" si="201"/>
        <v>1200</v>
      </c>
    </row>
    <row r="608" spans="1:40" ht="15" hidden="1" x14ac:dyDescent="0.25">
      <c r="A608" s="11" t="s">
        <v>588</v>
      </c>
      <c r="B608" s="13" t="s">
        <v>1073</v>
      </c>
      <c r="C608" s="1" t="str">
        <f t="shared" si="185"/>
        <v>KIRŞEHİR</v>
      </c>
      <c r="D608" s="14">
        <v>154</v>
      </c>
      <c r="E608" s="14">
        <v>553</v>
      </c>
      <c r="F608" s="14">
        <v>1321</v>
      </c>
      <c r="G608" s="14">
        <v>2028</v>
      </c>
      <c r="H608" s="15">
        <v>132</v>
      </c>
      <c r="I608" s="15">
        <v>568</v>
      </c>
      <c r="J608" s="15">
        <v>1436</v>
      </c>
      <c r="K608" s="15">
        <v>2136</v>
      </c>
      <c r="L608" s="49">
        <v>22</v>
      </c>
      <c r="M608" s="6">
        <v>384</v>
      </c>
      <c r="N608" s="16">
        <f t="shared" si="202"/>
        <v>108</v>
      </c>
      <c r="O608" s="17">
        <f t="shared" si="203"/>
        <v>5.3254437869822487E-2</v>
      </c>
      <c r="P608" s="10">
        <v>1348</v>
      </c>
      <c r="Q608" s="10">
        <v>1757</v>
      </c>
      <c r="R608" s="10">
        <v>1329</v>
      </c>
      <c r="S608" s="10">
        <v>1762</v>
      </c>
      <c r="T608" s="10">
        <v>3086</v>
      </c>
      <c r="U608" s="10">
        <v>4434</v>
      </c>
      <c r="V608" s="18">
        <f t="shared" si="186"/>
        <v>9.7922848664688422E-2</v>
      </c>
      <c r="W608" s="18">
        <f t="shared" si="187"/>
        <v>0.3232783153101878</v>
      </c>
      <c r="X608" s="18">
        <f t="shared" si="188"/>
        <v>0.80812641083521441</v>
      </c>
      <c r="Y608" s="18">
        <f t="shared" si="189"/>
        <v>0.53208036292935834</v>
      </c>
      <c r="Z608" s="18">
        <f t="shared" si="190"/>
        <v>0.40009021199819578</v>
      </c>
      <c r="AA608" s="47">
        <f t="shared" si="191"/>
        <v>1444</v>
      </c>
      <c r="AB608" s="6">
        <f t="shared" si="192"/>
        <v>255</v>
      </c>
      <c r="AC608" s="40">
        <v>1917</v>
      </c>
      <c r="AD608" s="40">
        <f t="shared" si="193"/>
        <v>219</v>
      </c>
      <c r="AE608" s="41">
        <f t="shared" si="194"/>
        <v>0.89747191011235961</v>
      </c>
      <c r="AF608" s="4">
        <v>86</v>
      </c>
      <c r="AG608" s="4">
        <v>111</v>
      </c>
      <c r="AH608" s="87">
        <f t="shared" si="195"/>
        <v>0.29069767441860467</v>
      </c>
      <c r="AI608" s="43">
        <f t="shared" si="196"/>
        <v>0.45045045045045046</v>
      </c>
      <c r="AJ608" s="53">
        <f t="shared" si="197"/>
        <v>518.19999999999982</v>
      </c>
      <c r="AK608" s="53">
        <f t="shared" si="198"/>
        <v>25</v>
      </c>
      <c r="AL608" s="53">
        <f t="shared" si="199"/>
        <v>5</v>
      </c>
      <c r="AM608" s="88">
        <f t="shared" si="200"/>
        <v>2000</v>
      </c>
      <c r="AN608" s="88">
        <f t="shared" si="201"/>
        <v>6000</v>
      </c>
    </row>
    <row r="609" spans="1:40" ht="15" hidden="1" x14ac:dyDescent="0.25">
      <c r="A609" s="11" t="s">
        <v>588</v>
      </c>
      <c r="B609" s="13" t="s">
        <v>594</v>
      </c>
      <c r="C609" s="1" t="str">
        <f t="shared" si="185"/>
        <v>KIRŞEHİR</v>
      </c>
      <c r="D609" s="14">
        <v>15</v>
      </c>
      <c r="E609" s="14">
        <v>67</v>
      </c>
      <c r="F609" s="14">
        <v>140</v>
      </c>
      <c r="G609" s="14">
        <v>222</v>
      </c>
      <c r="H609" s="15">
        <v>13</v>
      </c>
      <c r="I609" s="15">
        <v>65</v>
      </c>
      <c r="J609" s="15">
        <v>116</v>
      </c>
      <c r="K609" s="15">
        <v>194</v>
      </c>
      <c r="L609" s="49">
        <v>6</v>
      </c>
      <c r="M609" s="6">
        <v>27</v>
      </c>
      <c r="N609" s="16">
        <f t="shared" si="202"/>
        <v>-28</v>
      </c>
      <c r="O609" s="17">
        <f t="shared" si="203"/>
        <v>-0.12612612612612611</v>
      </c>
      <c r="P609" s="10">
        <v>182</v>
      </c>
      <c r="Q609" s="10">
        <v>243</v>
      </c>
      <c r="R609" s="10">
        <v>158</v>
      </c>
      <c r="S609" s="10">
        <v>218</v>
      </c>
      <c r="T609" s="10">
        <v>401</v>
      </c>
      <c r="U609" s="10">
        <v>583</v>
      </c>
      <c r="V609" s="18">
        <f t="shared" si="186"/>
        <v>7.1428571428571425E-2</v>
      </c>
      <c r="W609" s="18">
        <f t="shared" si="187"/>
        <v>0.26748971193415638</v>
      </c>
      <c r="X609" s="18">
        <f t="shared" si="188"/>
        <v>0.60126582278481011</v>
      </c>
      <c r="Y609" s="18">
        <f t="shared" si="189"/>
        <v>0.39900249376558605</v>
      </c>
      <c r="Z609" s="18">
        <f t="shared" si="190"/>
        <v>0.29674099485420241</v>
      </c>
      <c r="AA609" s="47">
        <f t="shared" si="191"/>
        <v>241</v>
      </c>
      <c r="AB609" s="6">
        <f t="shared" si="192"/>
        <v>63</v>
      </c>
      <c r="AC609" s="40">
        <v>194</v>
      </c>
      <c r="AD609" s="40">
        <f t="shared" si="193"/>
        <v>0</v>
      </c>
      <c r="AE609" s="41">
        <f t="shared" si="194"/>
        <v>1</v>
      </c>
      <c r="AF609" s="4">
        <v>11</v>
      </c>
      <c r="AG609" s="4">
        <v>13</v>
      </c>
      <c r="AH609" s="87">
        <f t="shared" si="195"/>
        <v>0.18181818181818182</v>
      </c>
      <c r="AI609" s="43">
        <f t="shared" si="196"/>
        <v>0.30769230769230771</v>
      </c>
      <c r="AJ609" s="53">
        <f t="shared" si="197"/>
        <v>120.69999999999999</v>
      </c>
      <c r="AK609" s="53">
        <f t="shared" si="198"/>
        <v>6</v>
      </c>
      <c r="AL609" s="53">
        <f t="shared" si="199"/>
        <v>1</v>
      </c>
      <c r="AM609" s="88">
        <f t="shared" si="200"/>
        <v>480</v>
      </c>
      <c r="AN609" s="88">
        <f t="shared" si="201"/>
        <v>1200</v>
      </c>
    </row>
    <row r="610" spans="1:40" ht="15" hidden="1" x14ac:dyDescent="0.25">
      <c r="A610" s="11" t="s">
        <v>595</v>
      </c>
      <c r="B610" s="13" t="s">
        <v>596</v>
      </c>
      <c r="C610" s="1" t="str">
        <f t="shared" si="185"/>
        <v>KİLİS</v>
      </c>
      <c r="D610" s="14">
        <v>12</v>
      </c>
      <c r="E610" s="14">
        <v>36</v>
      </c>
      <c r="F610" s="14">
        <v>30</v>
      </c>
      <c r="G610" s="14">
        <v>78</v>
      </c>
      <c r="H610" s="15">
        <v>11</v>
      </c>
      <c r="I610" s="15">
        <v>28</v>
      </c>
      <c r="J610" s="15">
        <v>31</v>
      </c>
      <c r="K610" s="15">
        <v>70</v>
      </c>
      <c r="L610" s="49">
        <v>5</v>
      </c>
      <c r="M610" s="6">
        <v>2</v>
      </c>
      <c r="N610" s="16">
        <f t="shared" si="202"/>
        <v>-8</v>
      </c>
      <c r="O610" s="17">
        <f t="shared" si="203"/>
        <v>-0.10256410256410256</v>
      </c>
      <c r="P610" s="10">
        <v>75</v>
      </c>
      <c r="Q610" s="10">
        <v>100</v>
      </c>
      <c r="R610" s="10">
        <v>71</v>
      </c>
      <c r="S610" s="10">
        <v>95</v>
      </c>
      <c r="T610" s="10">
        <v>171</v>
      </c>
      <c r="U610" s="10">
        <v>246</v>
      </c>
      <c r="V610" s="18">
        <f t="shared" si="186"/>
        <v>0.14666666666666667</v>
      </c>
      <c r="W610" s="18">
        <f t="shared" si="187"/>
        <v>0.28000000000000003</v>
      </c>
      <c r="X610" s="18">
        <f t="shared" si="188"/>
        <v>0.47887323943661969</v>
      </c>
      <c r="Y610" s="18">
        <f t="shared" si="189"/>
        <v>0.36257309941520466</v>
      </c>
      <c r="Z610" s="18">
        <f t="shared" si="190"/>
        <v>0.2967479674796748</v>
      </c>
      <c r="AA610" s="47">
        <f t="shared" si="191"/>
        <v>109</v>
      </c>
      <c r="AB610" s="6">
        <f t="shared" si="192"/>
        <v>37</v>
      </c>
      <c r="AC610" s="40">
        <v>70</v>
      </c>
      <c r="AD610" s="40">
        <f t="shared" si="193"/>
        <v>0</v>
      </c>
      <c r="AE610" s="41">
        <f t="shared" si="194"/>
        <v>1</v>
      </c>
      <c r="AF610" s="4">
        <v>5</v>
      </c>
      <c r="AG610" s="4">
        <v>4</v>
      </c>
      <c r="AH610" s="87">
        <f t="shared" si="195"/>
        <v>0</v>
      </c>
      <c r="AI610" s="43">
        <f t="shared" si="196"/>
        <v>0</v>
      </c>
      <c r="AJ610" s="53">
        <f t="shared" si="197"/>
        <v>57.699999999999989</v>
      </c>
      <c r="AK610" s="53">
        <f t="shared" si="198"/>
        <v>2</v>
      </c>
      <c r="AL610" s="53">
        <f t="shared" si="199"/>
        <v>0</v>
      </c>
      <c r="AM610" s="88">
        <f t="shared" si="200"/>
        <v>160</v>
      </c>
      <c r="AN610" s="88">
        <f t="shared" si="201"/>
        <v>0</v>
      </c>
    </row>
    <row r="611" spans="1:40" ht="15" hidden="1" x14ac:dyDescent="0.25">
      <c r="A611" s="11" t="s">
        <v>595</v>
      </c>
      <c r="B611" s="13" t="s">
        <v>1074</v>
      </c>
      <c r="C611" s="1" t="str">
        <f t="shared" si="185"/>
        <v>KİLİS</v>
      </c>
      <c r="D611" s="14">
        <v>113</v>
      </c>
      <c r="E611" s="14">
        <v>620</v>
      </c>
      <c r="F611" s="14">
        <v>870</v>
      </c>
      <c r="G611" s="14">
        <v>1603</v>
      </c>
      <c r="H611" s="15">
        <v>105</v>
      </c>
      <c r="I611" s="15">
        <v>615</v>
      </c>
      <c r="J611" s="15">
        <v>990</v>
      </c>
      <c r="K611" s="15">
        <v>1710</v>
      </c>
      <c r="L611" s="49">
        <v>94</v>
      </c>
      <c r="M611" s="6">
        <v>242</v>
      </c>
      <c r="N611" s="16">
        <f t="shared" si="202"/>
        <v>107</v>
      </c>
      <c r="O611" s="17">
        <f t="shared" si="203"/>
        <v>6.6749844042420459E-2</v>
      </c>
      <c r="P611" s="10">
        <v>1503</v>
      </c>
      <c r="Q611" s="10">
        <v>2012</v>
      </c>
      <c r="R611" s="10">
        <v>1387</v>
      </c>
      <c r="S611" s="10">
        <v>1918</v>
      </c>
      <c r="T611" s="10">
        <v>3399</v>
      </c>
      <c r="U611" s="10">
        <v>4902</v>
      </c>
      <c r="V611" s="18">
        <f t="shared" si="186"/>
        <v>6.9860279441117765E-2</v>
      </c>
      <c r="W611" s="18">
        <f t="shared" si="187"/>
        <v>0.30566600397614313</v>
      </c>
      <c r="X611" s="18">
        <f t="shared" si="188"/>
        <v>0.6070656092285508</v>
      </c>
      <c r="Y611" s="18">
        <f t="shared" si="189"/>
        <v>0.42865548690791411</v>
      </c>
      <c r="Z611" s="18">
        <f t="shared" si="190"/>
        <v>0.31864545083639328</v>
      </c>
      <c r="AA611" s="47">
        <f t="shared" si="191"/>
        <v>1942</v>
      </c>
      <c r="AB611" s="6">
        <f t="shared" si="192"/>
        <v>545</v>
      </c>
      <c r="AC611" s="40">
        <v>1632</v>
      </c>
      <c r="AD611" s="40">
        <f t="shared" si="193"/>
        <v>78</v>
      </c>
      <c r="AE611" s="41">
        <f t="shared" si="194"/>
        <v>0.95438596491228067</v>
      </c>
      <c r="AF611" s="4">
        <v>66</v>
      </c>
      <c r="AG611" s="4">
        <v>93</v>
      </c>
      <c r="AH611" s="87">
        <f t="shared" si="195"/>
        <v>0.40909090909090912</v>
      </c>
      <c r="AI611" s="43">
        <f t="shared" si="196"/>
        <v>0.58064516129032262</v>
      </c>
      <c r="AJ611" s="53">
        <f t="shared" si="197"/>
        <v>922.29999999999973</v>
      </c>
      <c r="AK611" s="53">
        <f t="shared" si="198"/>
        <v>46</v>
      </c>
      <c r="AL611" s="53">
        <f t="shared" si="199"/>
        <v>9</v>
      </c>
      <c r="AM611" s="88">
        <f t="shared" si="200"/>
        <v>3680</v>
      </c>
      <c r="AN611" s="88">
        <f t="shared" si="201"/>
        <v>10800</v>
      </c>
    </row>
    <row r="612" spans="1:40" ht="15" hidden="1" x14ac:dyDescent="0.25">
      <c r="A612" s="11" t="s">
        <v>595</v>
      </c>
      <c r="B612" s="13" t="s">
        <v>597</v>
      </c>
      <c r="C612" s="1" t="str">
        <f t="shared" si="185"/>
        <v>KİLİS</v>
      </c>
      <c r="D612" s="14">
        <v>14</v>
      </c>
      <c r="E612" s="14">
        <v>145</v>
      </c>
      <c r="F612" s="14">
        <v>115</v>
      </c>
      <c r="G612" s="14">
        <v>274</v>
      </c>
      <c r="H612" s="15">
        <v>21</v>
      </c>
      <c r="I612" s="15">
        <v>106</v>
      </c>
      <c r="J612" s="15">
        <v>93</v>
      </c>
      <c r="K612" s="15">
        <v>220</v>
      </c>
      <c r="L612" s="49">
        <v>42</v>
      </c>
      <c r="M612" s="6">
        <v>5</v>
      </c>
      <c r="N612" s="16">
        <f t="shared" si="202"/>
        <v>-54</v>
      </c>
      <c r="O612" s="17">
        <f t="shared" si="203"/>
        <v>-0.19708029197080293</v>
      </c>
      <c r="P612" s="10">
        <v>199</v>
      </c>
      <c r="Q612" s="10">
        <v>278</v>
      </c>
      <c r="R612" s="10">
        <v>230</v>
      </c>
      <c r="S612" s="10">
        <v>313</v>
      </c>
      <c r="T612" s="10">
        <v>508</v>
      </c>
      <c r="U612" s="10">
        <v>707</v>
      </c>
      <c r="V612" s="18">
        <f t="shared" si="186"/>
        <v>0.10552763819095477</v>
      </c>
      <c r="W612" s="18">
        <f t="shared" si="187"/>
        <v>0.38129496402877699</v>
      </c>
      <c r="X612" s="18">
        <f t="shared" si="188"/>
        <v>0.56521739130434778</v>
      </c>
      <c r="Y612" s="18">
        <f t="shared" si="189"/>
        <v>0.46456692913385828</v>
      </c>
      <c r="Z612" s="18">
        <f t="shared" si="190"/>
        <v>0.36350777934936351</v>
      </c>
      <c r="AA612" s="47">
        <f t="shared" si="191"/>
        <v>272</v>
      </c>
      <c r="AB612" s="6">
        <f t="shared" si="192"/>
        <v>100</v>
      </c>
      <c r="AC612" s="40">
        <v>220</v>
      </c>
      <c r="AD612" s="40">
        <f t="shared" si="193"/>
        <v>0</v>
      </c>
      <c r="AE612" s="41">
        <f t="shared" si="194"/>
        <v>1</v>
      </c>
      <c r="AF612" s="4">
        <v>11</v>
      </c>
      <c r="AG612" s="4">
        <v>15</v>
      </c>
      <c r="AH612" s="87">
        <f t="shared" si="195"/>
        <v>0.36363636363636365</v>
      </c>
      <c r="AI612" s="43">
        <f t="shared" si="196"/>
        <v>0.53333333333333333</v>
      </c>
      <c r="AJ612" s="53">
        <f t="shared" si="197"/>
        <v>119.59999999999997</v>
      </c>
      <c r="AK612" s="53">
        <f t="shared" si="198"/>
        <v>5</v>
      </c>
      <c r="AL612" s="53">
        <f t="shared" si="199"/>
        <v>1</v>
      </c>
      <c r="AM612" s="88">
        <f t="shared" si="200"/>
        <v>400</v>
      </c>
      <c r="AN612" s="88">
        <f t="shared" si="201"/>
        <v>1200</v>
      </c>
    </row>
    <row r="613" spans="1:40" ht="15" hidden="1" x14ac:dyDescent="0.25">
      <c r="A613" s="11" t="s">
        <v>595</v>
      </c>
      <c r="B613" s="13" t="s">
        <v>598</v>
      </c>
      <c r="C613" s="1" t="str">
        <f t="shared" si="185"/>
        <v>KİLİS</v>
      </c>
      <c r="D613" s="14">
        <v>6</v>
      </c>
      <c r="E613" s="14">
        <v>40</v>
      </c>
      <c r="F613" s="14">
        <v>50</v>
      </c>
      <c r="G613" s="14">
        <v>96</v>
      </c>
      <c r="H613" s="15">
        <v>3</v>
      </c>
      <c r="I613" s="15">
        <v>54</v>
      </c>
      <c r="J613" s="15">
        <v>48</v>
      </c>
      <c r="K613" s="15">
        <v>105</v>
      </c>
      <c r="L613" s="49">
        <v>9</v>
      </c>
      <c r="M613" s="6">
        <v>10</v>
      </c>
      <c r="N613" s="16">
        <f t="shared" si="202"/>
        <v>9</v>
      </c>
      <c r="O613" s="17">
        <f t="shared" si="203"/>
        <v>9.375E-2</v>
      </c>
      <c r="P613" s="10">
        <v>82</v>
      </c>
      <c r="Q613" s="10">
        <v>117</v>
      </c>
      <c r="R613" s="10">
        <v>78</v>
      </c>
      <c r="S613" s="10">
        <v>122</v>
      </c>
      <c r="T613" s="10">
        <v>195</v>
      </c>
      <c r="U613" s="10">
        <v>277</v>
      </c>
      <c r="V613" s="18">
        <f t="shared" si="186"/>
        <v>3.6585365853658534E-2</v>
      </c>
      <c r="W613" s="18">
        <f t="shared" si="187"/>
        <v>0.46153846153846156</v>
      </c>
      <c r="X613" s="18">
        <f t="shared" si="188"/>
        <v>0.60256410256410253</v>
      </c>
      <c r="Y613" s="18">
        <f t="shared" si="189"/>
        <v>0.517948717948718</v>
      </c>
      <c r="Z613" s="18">
        <f t="shared" si="190"/>
        <v>0.37545126353790614</v>
      </c>
      <c r="AA613" s="47">
        <f t="shared" si="191"/>
        <v>94</v>
      </c>
      <c r="AB613" s="6">
        <f t="shared" si="192"/>
        <v>31</v>
      </c>
      <c r="AC613" s="40">
        <v>105</v>
      </c>
      <c r="AD613" s="40">
        <f t="shared" si="193"/>
        <v>0</v>
      </c>
      <c r="AE613" s="41">
        <f t="shared" si="194"/>
        <v>1</v>
      </c>
      <c r="AF613" s="4">
        <v>10</v>
      </c>
      <c r="AG613" s="4">
        <v>7</v>
      </c>
      <c r="AH613" s="87">
        <f t="shared" si="195"/>
        <v>0</v>
      </c>
      <c r="AI613" s="43">
        <f t="shared" si="196"/>
        <v>0</v>
      </c>
      <c r="AJ613" s="53">
        <f t="shared" si="197"/>
        <v>35.5</v>
      </c>
      <c r="AK613" s="53">
        <f t="shared" si="198"/>
        <v>1</v>
      </c>
      <c r="AL613" s="53">
        <f t="shared" si="199"/>
        <v>0</v>
      </c>
      <c r="AM613" s="88">
        <f t="shared" si="200"/>
        <v>80</v>
      </c>
      <c r="AN613" s="88">
        <f t="shared" si="201"/>
        <v>0</v>
      </c>
    </row>
    <row r="614" spans="1:40" ht="15" hidden="1" x14ac:dyDescent="0.25">
      <c r="A614" s="11" t="s">
        <v>599</v>
      </c>
      <c r="B614" s="13" t="s">
        <v>600</v>
      </c>
      <c r="C614" s="1" t="str">
        <f t="shared" si="185"/>
        <v>KOCAELİ</v>
      </c>
      <c r="D614" s="14">
        <v>79</v>
      </c>
      <c r="E614" s="14">
        <v>438</v>
      </c>
      <c r="F614" s="14">
        <v>686</v>
      </c>
      <c r="G614" s="14">
        <v>1203</v>
      </c>
      <c r="H614" s="15">
        <v>107</v>
      </c>
      <c r="I614" s="15">
        <v>456</v>
      </c>
      <c r="J614" s="15">
        <v>859</v>
      </c>
      <c r="K614" s="15">
        <v>1422</v>
      </c>
      <c r="L614" s="49">
        <v>59</v>
      </c>
      <c r="M614" s="6">
        <v>155</v>
      </c>
      <c r="N614" s="16">
        <f t="shared" si="202"/>
        <v>219</v>
      </c>
      <c r="O614" s="17">
        <f t="shared" si="203"/>
        <v>0.18204488778054864</v>
      </c>
      <c r="P614" s="10">
        <v>935</v>
      </c>
      <c r="Q614" s="10">
        <v>1308</v>
      </c>
      <c r="R614" s="10">
        <v>1092</v>
      </c>
      <c r="S614" s="10">
        <v>1378</v>
      </c>
      <c r="T614" s="10">
        <v>2400</v>
      </c>
      <c r="U614" s="10">
        <v>3335</v>
      </c>
      <c r="V614" s="18">
        <f t="shared" si="186"/>
        <v>0.11443850267379679</v>
      </c>
      <c r="W614" s="18">
        <f t="shared" si="187"/>
        <v>0.34862385321100919</v>
      </c>
      <c r="X614" s="18">
        <f t="shared" si="188"/>
        <v>0.69871794871794868</v>
      </c>
      <c r="Y614" s="18">
        <f t="shared" si="189"/>
        <v>0.50791666666666668</v>
      </c>
      <c r="Z614" s="18">
        <f t="shared" si="190"/>
        <v>0.39760119940029987</v>
      </c>
      <c r="AA614" s="47">
        <f t="shared" si="191"/>
        <v>1181</v>
      </c>
      <c r="AB614" s="6">
        <f t="shared" si="192"/>
        <v>329</v>
      </c>
      <c r="AC614" s="40">
        <v>1011</v>
      </c>
      <c r="AD614" s="40">
        <f t="shared" si="193"/>
        <v>411</v>
      </c>
      <c r="AE614" s="41">
        <f t="shared" si="194"/>
        <v>0.71097046413502107</v>
      </c>
      <c r="AF614" s="4">
        <v>43</v>
      </c>
      <c r="AG614" s="4">
        <v>56</v>
      </c>
      <c r="AH614" s="87">
        <f t="shared" si="195"/>
        <v>0.30232558139534882</v>
      </c>
      <c r="AI614" s="43">
        <f t="shared" si="196"/>
        <v>0.4642857142857143</v>
      </c>
      <c r="AJ614" s="53">
        <f t="shared" si="197"/>
        <v>461</v>
      </c>
      <c r="AK614" s="53">
        <f t="shared" si="198"/>
        <v>23</v>
      </c>
      <c r="AL614" s="53">
        <f t="shared" si="199"/>
        <v>4</v>
      </c>
      <c r="AM614" s="88">
        <f t="shared" si="200"/>
        <v>1840</v>
      </c>
      <c r="AN614" s="88">
        <f t="shared" si="201"/>
        <v>4800</v>
      </c>
    </row>
    <row r="615" spans="1:40" ht="15" hidden="1" x14ac:dyDescent="0.25">
      <c r="A615" s="11" t="s">
        <v>599</v>
      </c>
      <c r="B615" s="13" t="s">
        <v>601</v>
      </c>
      <c r="C615" s="1" t="str">
        <f t="shared" si="185"/>
        <v>KOCAELİ</v>
      </c>
      <c r="D615" s="14">
        <v>163</v>
      </c>
      <c r="E615" s="14">
        <v>670</v>
      </c>
      <c r="F615" s="14">
        <v>902</v>
      </c>
      <c r="G615" s="14">
        <v>1735</v>
      </c>
      <c r="H615" s="15">
        <v>190</v>
      </c>
      <c r="I615" s="15">
        <v>625</v>
      </c>
      <c r="J615" s="15">
        <v>1073</v>
      </c>
      <c r="K615" s="15">
        <v>1888</v>
      </c>
      <c r="L615" s="49">
        <v>99</v>
      </c>
      <c r="M615" s="6">
        <v>209</v>
      </c>
      <c r="N615" s="16">
        <f t="shared" si="202"/>
        <v>153</v>
      </c>
      <c r="O615" s="17">
        <f t="shared" si="203"/>
        <v>8.8184438040345828E-2</v>
      </c>
      <c r="P615" s="10">
        <v>1602</v>
      </c>
      <c r="Q615" s="10">
        <v>2117</v>
      </c>
      <c r="R615" s="10">
        <v>1670</v>
      </c>
      <c r="S615" s="10">
        <v>2209</v>
      </c>
      <c r="T615" s="10">
        <v>3787</v>
      </c>
      <c r="U615" s="10">
        <v>5389</v>
      </c>
      <c r="V615" s="18">
        <f t="shared" si="186"/>
        <v>0.11860174781523096</v>
      </c>
      <c r="W615" s="18">
        <f t="shared" si="187"/>
        <v>0.29522909777987716</v>
      </c>
      <c r="X615" s="18">
        <f t="shared" si="188"/>
        <v>0.57664670658682637</v>
      </c>
      <c r="Y615" s="18">
        <f t="shared" si="189"/>
        <v>0.41932928439397943</v>
      </c>
      <c r="Z615" s="18">
        <f t="shared" si="190"/>
        <v>0.32993134162182225</v>
      </c>
      <c r="AA615" s="47">
        <f t="shared" si="191"/>
        <v>2199</v>
      </c>
      <c r="AB615" s="6">
        <f t="shared" si="192"/>
        <v>707</v>
      </c>
      <c r="AC615" s="40">
        <v>1605</v>
      </c>
      <c r="AD615" s="40">
        <f t="shared" si="193"/>
        <v>283</v>
      </c>
      <c r="AE615" s="41">
        <f t="shared" si="194"/>
        <v>0.85010593220338981</v>
      </c>
      <c r="AF615" s="4">
        <v>48</v>
      </c>
      <c r="AG615" s="4">
        <v>72</v>
      </c>
      <c r="AH615" s="87">
        <f t="shared" si="195"/>
        <v>0.5</v>
      </c>
      <c r="AI615" s="43">
        <f t="shared" si="196"/>
        <v>0.66666666666666663</v>
      </c>
      <c r="AJ615" s="53">
        <f t="shared" si="197"/>
        <v>1062.8999999999996</v>
      </c>
      <c r="AK615" s="53">
        <f t="shared" si="198"/>
        <v>53</v>
      </c>
      <c r="AL615" s="53">
        <f t="shared" si="199"/>
        <v>10</v>
      </c>
      <c r="AM615" s="88">
        <f t="shared" si="200"/>
        <v>4240</v>
      </c>
      <c r="AN615" s="88">
        <f t="shared" si="201"/>
        <v>12000</v>
      </c>
    </row>
    <row r="616" spans="1:40" ht="15" hidden="1" x14ac:dyDescent="0.25">
      <c r="A616" s="11" t="s">
        <v>599</v>
      </c>
      <c r="B616" s="13" t="s">
        <v>602</v>
      </c>
      <c r="C616" s="1" t="str">
        <f t="shared" si="185"/>
        <v>KOCAELİ</v>
      </c>
      <c r="D616" s="14">
        <v>111</v>
      </c>
      <c r="E616" s="14">
        <v>688</v>
      </c>
      <c r="F616" s="14">
        <v>1395</v>
      </c>
      <c r="G616" s="14">
        <v>2194</v>
      </c>
      <c r="H616" s="15">
        <v>144</v>
      </c>
      <c r="I616" s="15">
        <v>841</v>
      </c>
      <c r="J616" s="15">
        <v>1810</v>
      </c>
      <c r="K616" s="15">
        <v>2795</v>
      </c>
      <c r="L616" s="49">
        <v>88</v>
      </c>
      <c r="M616" s="6">
        <v>416</v>
      </c>
      <c r="N616" s="16">
        <f t="shared" si="202"/>
        <v>601</v>
      </c>
      <c r="O616" s="17">
        <f t="shared" si="203"/>
        <v>0.27392889699179579</v>
      </c>
      <c r="P616" s="10">
        <v>2329</v>
      </c>
      <c r="Q616" s="10">
        <v>3064</v>
      </c>
      <c r="R616" s="10">
        <v>2359</v>
      </c>
      <c r="S616" s="10">
        <v>3081</v>
      </c>
      <c r="T616" s="10">
        <v>5423</v>
      </c>
      <c r="U616" s="10">
        <v>7752</v>
      </c>
      <c r="V616" s="18">
        <f t="shared" si="186"/>
        <v>6.1829111206526406E-2</v>
      </c>
      <c r="W616" s="18">
        <f t="shared" si="187"/>
        <v>0.27447780678851175</v>
      </c>
      <c r="X616" s="18">
        <f t="shared" si="188"/>
        <v>0.62823230182280632</v>
      </c>
      <c r="Y616" s="18">
        <f t="shared" si="189"/>
        <v>0.42836068596717686</v>
      </c>
      <c r="Z616" s="18">
        <f t="shared" si="190"/>
        <v>0.31824045407636736</v>
      </c>
      <c r="AA616" s="47">
        <f t="shared" si="191"/>
        <v>3100</v>
      </c>
      <c r="AB616" s="6">
        <f t="shared" si="192"/>
        <v>877</v>
      </c>
      <c r="AC616" s="40">
        <v>2240</v>
      </c>
      <c r="AD616" s="40">
        <f t="shared" si="193"/>
        <v>555</v>
      </c>
      <c r="AE616" s="41">
        <f t="shared" si="194"/>
        <v>0.80143112701252239</v>
      </c>
      <c r="AF616" s="4">
        <v>59</v>
      </c>
      <c r="AG616" s="4">
        <v>97</v>
      </c>
      <c r="AH616" s="87">
        <f t="shared" si="195"/>
        <v>0.64406779661016944</v>
      </c>
      <c r="AI616" s="43">
        <f t="shared" si="196"/>
        <v>0.78350515463917525</v>
      </c>
      <c r="AJ616" s="53">
        <f t="shared" si="197"/>
        <v>1473.1</v>
      </c>
      <c r="AK616" s="53">
        <f t="shared" si="198"/>
        <v>73</v>
      </c>
      <c r="AL616" s="53">
        <f t="shared" si="199"/>
        <v>14</v>
      </c>
      <c r="AM616" s="88">
        <f t="shared" si="200"/>
        <v>5840</v>
      </c>
      <c r="AN616" s="88">
        <f t="shared" si="201"/>
        <v>16800</v>
      </c>
    </row>
    <row r="617" spans="1:40" ht="15" hidden="1" x14ac:dyDescent="0.25">
      <c r="A617" s="11" t="s">
        <v>599</v>
      </c>
      <c r="B617" s="13" t="s">
        <v>603</v>
      </c>
      <c r="C617" s="1" t="str">
        <f t="shared" si="185"/>
        <v>KOCAELİ</v>
      </c>
      <c r="D617" s="14">
        <v>99</v>
      </c>
      <c r="E617" s="14">
        <v>690</v>
      </c>
      <c r="F617" s="14">
        <v>1084</v>
      </c>
      <c r="G617" s="14">
        <v>1873</v>
      </c>
      <c r="H617" s="15">
        <v>207</v>
      </c>
      <c r="I617" s="15">
        <v>625</v>
      </c>
      <c r="J617" s="15">
        <v>1299</v>
      </c>
      <c r="K617" s="15">
        <v>2131</v>
      </c>
      <c r="L617" s="49">
        <v>44</v>
      </c>
      <c r="M617" s="6">
        <v>299</v>
      </c>
      <c r="N617" s="16">
        <f t="shared" si="202"/>
        <v>258</v>
      </c>
      <c r="O617" s="17">
        <f t="shared" si="203"/>
        <v>0.13774693005872932</v>
      </c>
      <c r="P617" s="10">
        <v>1495</v>
      </c>
      <c r="Q617" s="10">
        <v>1915</v>
      </c>
      <c r="R617" s="10">
        <v>1551</v>
      </c>
      <c r="S617" s="10">
        <v>2007</v>
      </c>
      <c r="T617" s="10">
        <v>3466</v>
      </c>
      <c r="U617" s="10">
        <v>4961</v>
      </c>
      <c r="V617" s="18">
        <f t="shared" si="186"/>
        <v>0.13846153846153847</v>
      </c>
      <c r="W617" s="18">
        <f t="shared" si="187"/>
        <v>0.32637075718015668</v>
      </c>
      <c r="X617" s="18">
        <f t="shared" si="188"/>
        <v>0.67311411992263059</v>
      </c>
      <c r="Y617" s="18">
        <f t="shared" si="189"/>
        <v>0.48153491055972303</v>
      </c>
      <c r="Z617" s="18">
        <f t="shared" si="190"/>
        <v>0.37814956661963312</v>
      </c>
      <c r="AA617" s="47">
        <f t="shared" si="191"/>
        <v>1797</v>
      </c>
      <c r="AB617" s="6">
        <f t="shared" si="192"/>
        <v>507</v>
      </c>
      <c r="AC617" s="40">
        <v>2034</v>
      </c>
      <c r="AD617" s="40">
        <f t="shared" si="193"/>
        <v>97</v>
      </c>
      <c r="AE617" s="41">
        <f t="shared" si="194"/>
        <v>0.95448146410136081</v>
      </c>
      <c r="AF617" s="4">
        <v>63</v>
      </c>
      <c r="AG617" s="4">
        <v>100</v>
      </c>
      <c r="AH617" s="87">
        <f t="shared" si="195"/>
        <v>0.58730158730158732</v>
      </c>
      <c r="AI617" s="43">
        <f t="shared" si="196"/>
        <v>0.74</v>
      </c>
      <c r="AJ617" s="53">
        <f t="shared" si="197"/>
        <v>757.19999999999982</v>
      </c>
      <c r="AK617" s="53">
        <f t="shared" si="198"/>
        <v>37</v>
      </c>
      <c r="AL617" s="53">
        <f t="shared" si="199"/>
        <v>7</v>
      </c>
      <c r="AM617" s="88">
        <f t="shared" si="200"/>
        <v>2960</v>
      </c>
      <c r="AN617" s="88">
        <f t="shared" si="201"/>
        <v>8400</v>
      </c>
    </row>
    <row r="618" spans="1:40" ht="15" hidden="1" x14ac:dyDescent="0.25">
      <c r="A618" s="11" t="s">
        <v>599</v>
      </c>
      <c r="B618" s="13" t="s">
        <v>604</v>
      </c>
      <c r="C618" s="1" t="str">
        <f t="shared" si="185"/>
        <v>KOCAELİ</v>
      </c>
      <c r="D618" s="14">
        <v>4</v>
      </c>
      <c r="E618" s="14">
        <v>235</v>
      </c>
      <c r="F618" s="14">
        <v>249</v>
      </c>
      <c r="G618" s="14">
        <v>488</v>
      </c>
      <c r="H618" s="15">
        <v>13</v>
      </c>
      <c r="I618" s="15">
        <v>243</v>
      </c>
      <c r="J618" s="15">
        <v>335</v>
      </c>
      <c r="K618" s="15">
        <v>591</v>
      </c>
      <c r="L618" s="49">
        <v>176</v>
      </c>
      <c r="M618" s="6">
        <v>57</v>
      </c>
      <c r="N618" s="16">
        <f t="shared" si="202"/>
        <v>103</v>
      </c>
      <c r="O618" s="17">
        <f t="shared" si="203"/>
        <v>0.21106557377049182</v>
      </c>
      <c r="P618" s="10">
        <v>701</v>
      </c>
      <c r="Q618" s="10">
        <v>972</v>
      </c>
      <c r="R618" s="10">
        <v>763</v>
      </c>
      <c r="S618" s="10">
        <v>987</v>
      </c>
      <c r="T618" s="10">
        <v>1735</v>
      </c>
      <c r="U618" s="10">
        <v>2436</v>
      </c>
      <c r="V618" s="18">
        <f t="shared" si="186"/>
        <v>1.8544935805991442E-2</v>
      </c>
      <c r="W618" s="18">
        <f t="shared" si="187"/>
        <v>0.25</v>
      </c>
      <c r="X618" s="18">
        <f t="shared" si="188"/>
        <v>0.59501965923984268</v>
      </c>
      <c r="Y618" s="18">
        <f t="shared" si="189"/>
        <v>0.40172910662824207</v>
      </c>
      <c r="Z618" s="18">
        <f t="shared" si="190"/>
        <v>0.2914614121510673</v>
      </c>
      <c r="AA618" s="47">
        <f t="shared" si="191"/>
        <v>1038</v>
      </c>
      <c r="AB618" s="6">
        <f t="shared" si="192"/>
        <v>309</v>
      </c>
      <c r="AC618" s="40">
        <v>591</v>
      </c>
      <c r="AD618" s="40">
        <f t="shared" si="193"/>
        <v>0</v>
      </c>
      <c r="AE618" s="41">
        <f t="shared" si="194"/>
        <v>1</v>
      </c>
      <c r="AF618" s="4">
        <v>20</v>
      </c>
      <c r="AG618" s="4">
        <v>27</v>
      </c>
      <c r="AH618" s="87">
        <f t="shared" si="195"/>
        <v>0.35</v>
      </c>
      <c r="AI618" s="43">
        <f t="shared" si="196"/>
        <v>0.51851851851851849</v>
      </c>
      <c r="AJ618" s="53">
        <f t="shared" si="197"/>
        <v>517.5</v>
      </c>
      <c r="AK618" s="53">
        <f t="shared" si="198"/>
        <v>25</v>
      </c>
      <c r="AL618" s="53">
        <f t="shared" si="199"/>
        <v>5</v>
      </c>
      <c r="AM618" s="88">
        <f t="shared" si="200"/>
        <v>2000</v>
      </c>
      <c r="AN618" s="88">
        <f t="shared" si="201"/>
        <v>6000</v>
      </c>
    </row>
    <row r="619" spans="1:40" ht="15" hidden="1" x14ac:dyDescent="0.25">
      <c r="A619" s="11" t="s">
        <v>599</v>
      </c>
      <c r="B619" s="13" t="s">
        <v>605</v>
      </c>
      <c r="C619" s="1" t="str">
        <f t="shared" si="185"/>
        <v>KOCAELİ</v>
      </c>
      <c r="D619" s="14">
        <v>219</v>
      </c>
      <c r="E619" s="14">
        <v>1565</v>
      </c>
      <c r="F619" s="14">
        <v>2652</v>
      </c>
      <c r="G619" s="14">
        <v>4436</v>
      </c>
      <c r="H619" s="15">
        <v>325</v>
      </c>
      <c r="I619" s="15">
        <v>1477</v>
      </c>
      <c r="J619" s="15">
        <v>3058</v>
      </c>
      <c r="K619" s="15">
        <v>4860</v>
      </c>
      <c r="L619" s="49">
        <v>250</v>
      </c>
      <c r="M619" s="6">
        <v>624</v>
      </c>
      <c r="N619" s="16">
        <f t="shared" si="202"/>
        <v>424</v>
      </c>
      <c r="O619" s="17">
        <f t="shared" si="203"/>
        <v>9.5581605049594232E-2</v>
      </c>
      <c r="P619" s="10">
        <v>4322</v>
      </c>
      <c r="Q619" s="10">
        <v>5899</v>
      </c>
      <c r="R619" s="10">
        <v>4473</v>
      </c>
      <c r="S619" s="10">
        <v>5922</v>
      </c>
      <c r="T619" s="10">
        <v>10372</v>
      </c>
      <c r="U619" s="10">
        <v>14694</v>
      </c>
      <c r="V619" s="18">
        <f t="shared" si="186"/>
        <v>7.5196668209162432E-2</v>
      </c>
      <c r="W619" s="18">
        <f t="shared" si="187"/>
        <v>0.25038142057975926</v>
      </c>
      <c r="X619" s="18">
        <f t="shared" si="188"/>
        <v>0.60004471272076909</v>
      </c>
      <c r="Y619" s="18">
        <f t="shared" si="189"/>
        <v>0.40117624373312766</v>
      </c>
      <c r="Z619" s="18">
        <f t="shared" si="190"/>
        <v>0.30529467809990474</v>
      </c>
      <c r="AA619" s="47">
        <f t="shared" si="191"/>
        <v>6211</v>
      </c>
      <c r="AB619" s="6">
        <f t="shared" si="192"/>
        <v>1789</v>
      </c>
      <c r="AC619" s="40">
        <v>4272</v>
      </c>
      <c r="AD619" s="40">
        <f t="shared" si="193"/>
        <v>588</v>
      </c>
      <c r="AE619" s="41">
        <f t="shared" si="194"/>
        <v>0.87901234567901232</v>
      </c>
      <c r="AF619" s="4">
        <v>129</v>
      </c>
      <c r="AG619" s="4">
        <v>207</v>
      </c>
      <c r="AH619" s="87">
        <f t="shared" si="195"/>
        <v>0.60465116279069764</v>
      </c>
      <c r="AI619" s="43">
        <f t="shared" si="196"/>
        <v>0.75362318840579712</v>
      </c>
      <c r="AJ619" s="53">
        <f t="shared" si="197"/>
        <v>3099.3999999999996</v>
      </c>
      <c r="AK619" s="53">
        <f t="shared" si="198"/>
        <v>154</v>
      </c>
      <c r="AL619" s="53">
        <f t="shared" si="199"/>
        <v>30</v>
      </c>
      <c r="AM619" s="88">
        <f t="shared" si="200"/>
        <v>12320</v>
      </c>
      <c r="AN619" s="88">
        <f t="shared" si="201"/>
        <v>36000</v>
      </c>
    </row>
    <row r="620" spans="1:40" ht="15" hidden="1" x14ac:dyDescent="0.25">
      <c r="A620" s="11" t="s">
        <v>599</v>
      </c>
      <c r="B620" s="13" t="s">
        <v>606</v>
      </c>
      <c r="C620" s="1" t="str">
        <f t="shared" si="185"/>
        <v>KOCAELİ</v>
      </c>
      <c r="D620" s="14">
        <v>205</v>
      </c>
      <c r="E620" s="14">
        <v>841</v>
      </c>
      <c r="F620" s="14">
        <v>1273</v>
      </c>
      <c r="G620" s="14">
        <v>2319</v>
      </c>
      <c r="H620" s="15">
        <v>233</v>
      </c>
      <c r="I620" s="15">
        <v>864</v>
      </c>
      <c r="J620" s="15">
        <v>1544</v>
      </c>
      <c r="K620" s="15">
        <v>2641</v>
      </c>
      <c r="L620" s="49">
        <v>47</v>
      </c>
      <c r="M620" s="6">
        <v>388</v>
      </c>
      <c r="N620" s="16">
        <f t="shared" si="202"/>
        <v>322</v>
      </c>
      <c r="O620" s="17">
        <f t="shared" si="203"/>
        <v>0.13885295385942217</v>
      </c>
      <c r="P620" s="10">
        <v>1634</v>
      </c>
      <c r="Q620" s="10">
        <v>2178</v>
      </c>
      <c r="R620" s="10">
        <v>1678</v>
      </c>
      <c r="S620" s="10">
        <v>2208</v>
      </c>
      <c r="T620" s="10">
        <v>3856</v>
      </c>
      <c r="U620" s="10">
        <v>5490</v>
      </c>
      <c r="V620" s="18">
        <f t="shared" si="186"/>
        <v>0.14259485924112608</v>
      </c>
      <c r="W620" s="18">
        <f t="shared" si="187"/>
        <v>0.39669421487603307</v>
      </c>
      <c r="X620" s="18">
        <f t="shared" si="188"/>
        <v>0.71692491060786656</v>
      </c>
      <c r="Y620" s="18">
        <f t="shared" si="189"/>
        <v>0.53604771784232363</v>
      </c>
      <c r="Z620" s="18">
        <f t="shared" si="190"/>
        <v>0.41894353369763204</v>
      </c>
      <c r="AA620" s="47">
        <f t="shared" si="191"/>
        <v>1789</v>
      </c>
      <c r="AB620" s="6">
        <f t="shared" si="192"/>
        <v>475</v>
      </c>
      <c r="AC620" s="40">
        <v>2356</v>
      </c>
      <c r="AD620" s="40">
        <f t="shared" si="193"/>
        <v>285</v>
      </c>
      <c r="AE620" s="41">
        <f t="shared" si="194"/>
        <v>0.8920863309352518</v>
      </c>
      <c r="AF620" s="4">
        <v>78</v>
      </c>
      <c r="AG620" s="4">
        <v>124</v>
      </c>
      <c r="AH620" s="87">
        <f t="shared" si="195"/>
        <v>0.58974358974358976</v>
      </c>
      <c r="AI620" s="43">
        <f t="shared" si="196"/>
        <v>0.74193548387096775</v>
      </c>
      <c r="AJ620" s="53">
        <f t="shared" si="197"/>
        <v>632.19999999999982</v>
      </c>
      <c r="AK620" s="53">
        <f t="shared" si="198"/>
        <v>31</v>
      </c>
      <c r="AL620" s="53">
        <f t="shared" si="199"/>
        <v>6</v>
      </c>
      <c r="AM620" s="88">
        <f t="shared" si="200"/>
        <v>2480</v>
      </c>
      <c r="AN620" s="88">
        <f t="shared" si="201"/>
        <v>7200</v>
      </c>
    </row>
    <row r="621" spans="1:40" ht="15" hidden="1" x14ac:dyDescent="0.25">
      <c r="A621" s="11" t="s">
        <v>599</v>
      </c>
      <c r="B621" s="13" t="s">
        <v>607</v>
      </c>
      <c r="C621" s="1" t="str">
        <f t="shared" si="185"/>
        <v>KOCAELİ</v>
      </c>
      <c r="D621" s="14">
        <v>663</v>
      </c>
      <c r="E621" s="14">
        <v>1901</v>
      </c>
      <c r="F621" s="14">
        <v>2879</v>
      </c>
      <c r="G621" s="14">
        <v>5443</v>
      </c>
      <c r="H621" s="15">
        <v>736</v>
      </c>
      <c r="I621" s="15">
        <v>2057</v>
      </c>
      <c r="J621" s="15">
        <v>3228</v>
      </c>
      <c r="K621" s="15">
        <v>6021</v>
      </c>
      <c r="L621" s="49">
        <v>105</v>
      </c>
      <c r="M621" s="6">
        <v>750</v>
      </c>
      <c r="N621" s="16">
        <f t="shared" si="202"/>
        <v>578</v>
      </c>
      <c r="O621" s="17">
        <f t="shared" si="203"/>
        <v>0.10619143854492008</v>
      </c>
      <c r="P621" s="10">
        <v>3236</v>
      </c>
      <c r="Q621" s="10">
        <v>4694</v>
      </c>
      <c r="R621" s="10">
        <v>3426</v>
      </c>
      <c r="S621" s="10">
        <v>4569</v>
      </c>
      <c r="T621" s="10">
        <v>8120</v>
      </c>
      <c r="U621" s="10">
        <v>11356</v>
      </c>
      <c r="V621" s="18">
        <f t="shared" si="186"/>
        <v>0.22744128553770088</v>
      </c>
      <c r="W621" s="18">
        <f t="shared" si="187"/>
        <v>0.43821900298253091</v>
      </c>
      <c r="X621" s="18">
        <f t="shared" si="188"/>
        <v>0.75394045534150611</v>
      </c>
      <c r="Y621" s="18">
        <f t="shared" si="189"/>
        <v>0.5714285714285714</v>
      </c>
      <c r="Z621" s="18">
        <f t="shared" si="190"/>
        <v>0.47340612891863332</v>
      </c>
      <c r="AA621" s="47">
        <f t="shared" si="191"/>
        <v>3480</v>
      </c>
      <c r="AB621" s="6">
        <f t="shared" si="192"/>
        <v>843</v>
      </c>
      <c r="AC621" s="40">
        <v>4161</v>
      </c>
      <c r="AD621" s="40">
        <f t="shared" si="193"/>
        <v>1860</v>
      </c>
      <c r="AE621" s="41">
        <f t="shared" si="194"/>
        <v>0.6910812157448929</v>
      </c>
      <c r="AF621" s="4">
        <v>162</v>
      </c>
      <c r="AG621" s="4">
        <v>220</v>
      </c>
      <c r="AH621" s="87">
        <f t="shared" si="195"/>
        <v>0.35802469135802467</v>
      </c>
      <c r="AI621" s="43">
        <f t="shared" si="196"/>
        <v>0.52727272727272723</v>
      </c>
      <c r="AJ621" s="53">
        <f t="shared" si="197"/>
        <v>1044</v>
      </c>
      <c r="AK621" s="53">
        <f t="shared" si="198"/>
        <v>52</v>
      </c>
      <c r="AL621" s="53">
        <f t="shared" si="199"/>
        <v>10</v>
      </c>
      <c r="AM621" s="88">
        <f t="shared" si="200"/>
        <v>4160</v>
      </c>
      <c r="AN621" s="88">
        <f t="shared" si="201"/>
        <v>12000</v>
      </c>
    </row>
    <row r="622" spans="1:40" ht="15" hidden="1" x14ac:dyDescent="0.25">
      <c r="A622" s="11" t="s">
        <v>599</v>
      </c>
      <c r="B622" s="13" t="s">
        <v>608</v>
      </c>
      <c r="C622" s="1" t="str">
        <f t="shared" si="185"/>
        <v>KOCAELİ</v>
      </c>
      <c r="D622" s="14">
        <v>13</v>
      </c>
      <c r="E622" s="14">
        <v>191</v>
      </c>
      <c r="F622" s="14">
        <v>219</v>
      </c>
      <c r="G622" s="14">
        <v>423</v>
      </c>
      <c r="H622" s="15">
        <v>52</v>
      </c>
      <c r="I622" s="15">
        <v>198</v>
      </c>
      <c r="J622" s="15">
        <v>274</v>
      </c>
      <c r="K622" s="15">
        <v>524</v>
      </c>
      <c r="L622" s="49">
        <v>44</v>
      </c>
      <c r="M622" s="6">
        <v>53</v>
      </c>
      <c r="N622" s="16">
        <f t="shared" si="202"/>
        <v>101</v>
      </c>
      <c r="O622" s="17">
        <f t="shared" si="203"/>
        <v>0.23877068557919623</v>
      </c>
      <c r="P622" s="10">
        <v>419</v>
      </c>
      <c r="Q622" s="10">
        <v>535</v>
      </c>
      <c r="R622" s="10">
        <v>387</v>
      </c>
      <c r="S622" s="10">
        <v>531</v>
      </c>
      <c r="T622" s="10">
        <v>922</v>
      </c>
      <c r="U622" s="10">
        <v>1341</v>
      </c>
      <c r="V622" s="18">
        <f t="shared" si="186"/>
        <v>0.12410501193317422</v>
      </c>
      <c r="W622" s="18">
        <f t="shared" si="187"/>
        <v>0.37009345794392523</v>
      </c>
      <c r="X622" s="18">
        <f t="shared" si="188"/>
        <v>0.68475452196382425</v>
      </c>
      <c r="Y622" s="18">
        <f t="shared" si="189"/>
        <v>0.50216919739696309</v>
      </c>
      <c r="Z622" s="18">
        <f t="shared" si="190"/>
        <v>0.38404175988068606</v>
      </c>
      <c r="AA622" s="47">
        <f t="shared" si="191"/>
        <v>459</v>
      </c>
      <c r="AB622" s="6">
        <f t="shared" si="192"/>
        <v>122</v>
      </c>
      <c r="AC622" s="40">
        <v>518</v>
      </c>
      <c r="AD622" s="40">
        <f t="shared" si="193"/>
        <v>6</v>
      </c>
      <c r="AE622" s="41">
        <f t="shared" si="194"/>
        <v>0.98854961832061072</v>
      </c>
      <c r="AF622" s="4">
        <v>31</v>
      </c>
      <c r="AG622" s="4">
        <v>30</v>
      </c>
      <c r="AH622" s="87">
        <f t="shared" si="195"/>
        <v>0</v>
      </c>
      <c r="AI622" s="43">
        <f t="shared" si="196"/>
        <v>0</v>
      </c>
      <c r="AJ622" s="53">
        <f t="shared" si="197"/>
        <v>182.39999999999998</v>
      </c>
      <c r="AK622" s="53">
        <f t="shared" si="198"/>
        <v>9</v>
      </c>
      <c r="AL622" s="53">
        <f t="shared" si="199"/>
        <v>1</v>
      </c>
      <c r="AM622" s="88">
        <f t="shared" si="200"/>
        <v>720</v>
      </c>
      <c r="AN622" s="88">
        <f t="shared" si="201"/>
        <v>1200</v>
      </c>
    </row>
    <row r="623" spans="1:40" ht="15" hidden="1" x14ac:dyDescent="0.25">
      <c r="A623" s="11" t="s">
        <v>599</v>
      </c>
      <c r="B623" s="13" t="s">
        <v>609</v>
      </c>
      <c r="C623" s="1" t="str">
        <f t="shared" si="185"/>
        <v>KOCAELİ</v>
      </c>
      <c r="D623" s="14">
        <v>46</v>
      </c>
      <c r="E623" s="14">
        <v>230</v>
      </c>
      <c r="F623" s="14">
        <v>389</v>
      </c>
      <c r="G623" s="14">
        <v>665</v>
      </c>
      <c r="H623" s="15">
        <v>47</v>
      </c>
      <c r="I623" s="15">
        <v>216</v>
      </c>
      <c r="J623" s="15">
        <v>481</v>
      </c>
      <c r="K623" s="15">
        <v>744</v>
      </c>
      <c r="L623" s="49">
        <v>15</v>
      </c>
      <c r="M623" s="6">
        <v>140</v>
      </c>
      <c r="N623" s="16">
        <f t="shared" si="202"/>
        <v>79</v>
      </c>
      <c r="O623" s="17">
        <f t="shared" si="203"/>
        <v>0.11879699248120301</v>
      </c>
      <c r="P623" s="10">
        <v>523</v>
      </c>
      <c r="Q623" s="10">
        <v>724</v>
      </c>
      <c r="R623" s="10">
        <v>518</v>
      </c>
      <c r="S623" s="10">
        <v>709</v>
      </c>
      <c r="T623" s="10">
        <v>1242</v>
      </c>
      <c r="U623" s="10">
        <v>1765</v>
      </c>
      <c r="V623" s="18">
        <f t="shared" si="186"/>
        <v>8.9866156787762913E-2</v>
      </c>
      <c r="W623" s="18">
        <f t="shared" si="187"/>
        <v>0.2983425414364641</v>
      </c>
      <c r="X623" s="18">
        <f t="shared" si="188"/>
        <v>0.68725868725868722</v>
      </c>
      <c r="Y623" s="18">
        <f t="shared" si="189"/>
        <v>0.46054750402576489</v>
      </c>
      <c r="Z623" s="18">
        <f t="shared" si="190"/>
        <v>0.35070821529745044</v>
      </c>
      <c r="AA623" s="47">
        <f t="shared" si="191"/>
        <v>670</v>
      </c>
      <c r="AB623" s="6">
        <f t="shared" si="192"/>
        <v>162</v>
      </c>
      <c r="AC623" s="40">
        <v>614</v>
      </c>
      <c r="AD623" s="40">
        <f t="shared" si="193"/>
        <v>130</v>
      </c>
      <c r="AE623" s="41">
        <f t="shared" si="194"/>
        <v>0.82526881720430112</v>
      </c>
      <c r="AF623" s="4">
        <v>28</v>
      </c>
      <c r="AG623" s="4">
        <v>35</v>
      </c>
      <c r="AH623" s="87">
        <f t="shared" si="195"/>
        <v>0.25</v>
      </c>
      <c r="AI623" s="43">
        <f t="shared" si="196"/>
        <v>0.4</v>
      </c>
      <c r="AJ623" s="53">
        <f t="shared" si="197"/>
        <v>297.39999999999998</v>
      </c>
      <c r="AK623" s="53">
        <f t="shared" si="198"/>
        <v>14</v>
      </c>
      <c r="AL623" s="53">
        <f t="shared" si="199"/>
        <v>2</v>
      </c>
      <c r="AM623" s="88">
        <f t="shared" si="200"/>
        <v>1120</v>
      </c>
      <c r="AN623" s="88">
        <f t="shared" si="201"/>
        <v>2400</v>
      </c>
    </row>
    <row r="624" spans="1:40" ht="15" hidden="1" x14ac:dyDescent="0.25">
      <c r="A624" s="11" t="s">
        <v>599</v>
      </c>
      <c r="B624" s="13" t="s">
        <v>610</v>
      </c>
      <c r="C624" s="1" t="str">
        <f t="shared" si="185"/>
        <v>KOCAELİ</v>
      </c>
      <c r="D624" s="14">
        <v>123</v>
      </c>
      <c r="E624" s="14">
        <v>622</v>
      </c>
      <c r="F624" s="14">
        <v>817</v>
      </c>
      <c r="G624" s="14">
        <v>1562</v>
      </c>
      <c r="H624" s="15">
        <v>162</v>
      </c>
      <c r="I624" s="15">
        <v>704</v>
      </c>
      <c r="J624" s="15">
        <v>1020</v>
      </c>
      <c r="K624" s="15">
        <v>1886</v>
      </c>
      <c r="L624" s="49">
        <v>61</v>
      </c>
      <c r="M624" s="6">
        <v>207</v>
      </c>
      <c r="N624" s="16">
        <f t="shared" si="202"/>
        <v>324</v>
      </c>
      <c r="O624" s="17">
        <f t="shared" si="203"/>
        <v>0.20742637644046094</v>
      </c>
      <c r="P624" s="10">
        <v>1265</v>
      </c>
      <c r="Q624" s="10">
        <v>1712</v>
      </c>
      <c r="R624" s="10">
        <v>1307</v>
      </c>
      <c r="S624" s="10">
        <v>1720</v>
      </c>
      <c r="T624" s="10">
        <v>3019</v>
      </c>
      <c r="U624" s="10">
        <v>4284</v>
      </c>
      <c r="V624" s="18">
        <f t="shared" si="186"/>
        <v>0.12806324110671938</v>
      </c>
      <c r="W624" s="18">
        <f t="shared" si="187"/>
        <v>0.41121495327102803</v>
      </c>
      <c r="X624" s="18">
        <f t="shared" si="188"/>
        <v>0.66870696250956385</v>
      </c>
      <c r="Y624" s="18">
        <f t="shared" si="189"/>
        <v>0.52268963232858567</v>
      </c>
      <c r="Z624" s="18">
        <f t="shared" si="190"/>
        <v>0.4061624649859944</v>
      </c>
      <c r="AA624" s="47">
        <f t="shared" si="191"/>
        <v>1441</v>
      </c>
      <c r="AB624" s="6">
        <f t="shared" si="192"/>
        <v>433</v>
      </c>
      <c r="AC624" s="40">
        <v>1688</v>
      </c>
      <c r="AD624" s="40">
        <f t="shared" si="193"/>
        <v>198</v>
      </c>
      <c r="AE624" s="41">
        <f t="shared" si="194"/>
        <v>0.89501590668080588</v>
      </c>
      <c r="AF624" s="4">
        <v>63</v>
      </c>
      <c r="AG624" s="4">
        <v>89</v>
      </c>
      <c r="AH624" s="87">
        <f t="shared" si="195"/>
        <v>0.41269841269841268</v>
      </c>
      <c r="AI624" s="43">
        <f t="shared" si="196"/>
        <v>0.5842696629213483</v>
      </c>
      <c r="AJ624" s="53">
        <f t="shared" si="197"/>
        <v>535.29999999999973</v>
      </c>
      <c r="AK624" s="53">
        <f t="shared" si="198"/>
        <v>26</v>
      </c>
      <c r="AL624" s="53">
        <f t="shared" si="199"/>
        <v>5</v>
      </c>
      <c r="AM624" s="88">
        <f t="shared" si="200"/>
        <v>2080</v>
      </c>
      <c r="AN624" s="88">
        <f t="shared" si="201"/>
        <v>6000</v>
      </c>
    </row>
    <row r="625" spans="1:40" ht="15" hidden="1" x14ac:dyDescent="0.25">
      <c r="A625" s="11" t="s">
        <v>599</v>
      </c>
      <c r="B625" s="13" t="s">
        <v>611</v>
      </c>
      <c r="C625" s="1" t="str">
        <f t="shared" si="185"/>
        <v>KOCAELİ</v>
      </c>
      <c r="D625" s="14">
        <v>96</v>
      </c>
      <c r="E625" s="14">
        <v>799</v>
      </c>
      <c r="F625" s="14">
        <v>1267</v>
      </c>
      <c r="G625" s="14">
        <v>2162</v>
      </c>
      <c r="H625" s="15">
        <v>139</v>
      </c>
      <c r="I625" s="15">
        <v>863</v>
      </c>
      <c r="J625" s="15">
        <v>1487</v>
      </c>
      <c r="K625" s="15">
        <v>2489</v>
      </c>
      <c r="L625" s="49">
        <v>130</v>
      </c>
      <c r="M625" s="6">
        <v>325</v>
      </c>
      <c r="N625" s="16">
        <f t="shared" si="202"/>
        <v>327</v>
      </c>
      <c r="O625" s="17">
        <f t="shared" si="203"/>
        <v>0.15124884366327473</v>
      </c>
      <c r="P625" s="10">
        <v>1784</v>
      </c>
      <c r="Q625" s="10">
        <v>2439</v>
      </c>
      <c r="R625" s="10">
        <v>1851</v>
      </c>
      <c r="S625" s="10">
        <v>2415</v>
      </c>
      <c r="T625" s="10">
        <v>4290</v>
      </c>
      <c r="U625" s="10">
        <v>6074</v>
      </c>
      <c r="V625" s="18">
        <f t="shared" si="186"/>
        <v>7.791479820627803E-2</v>
      </c>
      <c r="W625" s="18">
        <f t="shared" si="187"/>
        <v>0.35383353833538334</v>
      </c>
      <c r="X625" s="18">
        <f t="shared" si="188"/>
        <v>0.69800108049702858</v>
      </c>
      <c r="Y625" s="18">
        <f t="shared" si="189"/>
        <v>0.50233100233100236</v>
      </c>
      <c r="Z625" s="18">
        <f t="shared" si="190"/>
        <v>0.37767533750411592</v>
      </c>
      <c r="AA625" s="47">
        <f t="shared" si="191"/>
        <v>2135</v>
      </c>
      <c r="AB625" s="6">
        <f t="shared" si="192"/>
        <v>559</v>
      </c>
      <c r="AC625" s="40">
        <v>2271</v>
      </c>
      <c r="AD625" s="40">
        <f t="shared" si="193"/>
        <v>218</v>
      </c>
      <c r="AE625" s="41">
        <f t="shared" si="194"/>
        <v>0.91241462434712739</v>
      </c>
      <c r="AF625" s="4">
        <v>74</v>
      </c>
      <c r="AG625" s="4">
        <v>110</v>
      </c>
      <c r="AH625" s="87">
        <f t="shared" si="195"/>
        <v>0.48648648648648651</v>
      </c>
      <c r="AI625" s="43">
        <f t="shared" si="196"/>
        <v>0.65454545454545454</v>
      </c>
      <c r="AJ625" s="53">
        <f t="shared" si="197"/>
        <v>848</v>
      </c>
      <c r="AK625" s="53">
        <f t="shared" si="198"/>
        <v>42</v>
      </c>
      <c r="AL625" s="53">
        <f t="shared" si="199"/>
        <v>8</v>
      </c>
      <c r="AM625" s="88">
        <f t="shared" si="200"/>
        <v>3360</v>
      </c>
      <c r="AN625" s="88">
        <f t="shared" si="201"/>
        <v>9600</v>
      </c>
    </row>
    <row r="626" spans="1:40" ht="15" hidden="1" x14ac:dyDescent="0.25">
      <c r="A626" s="11" t="s">
        <v>612</v>
      </c>
      <c r="B626" s="13" t="s">
        <v>613</v>
      </c>
      <c r="C626" s="1" t="str">
        <f t="shared" si="185"/>
        <v>KONYA</v>
      </c>
      <c r="D626" s="14">
        <v>2</v>
      </c>
      <c r="E626" s="14">
        <v>29</v>
      </c>
      <c r="F626" s="14">
        <v>19</v>
      </c>
      <c r="G626" s="14">
        <v>50</v>
      </c>
      <c r="H626" s="15">
        <v>0</v>
      </c>
      <c r="I626" s="15">
        <v>25</v>
      </c>
      <c r="J626" s="15">
        <v>26</v>
      </c>
      <c r="K626" s="15">
        <v>51</v>
      </c>
      <c r="L626" s="49">
        <v>7</v>
      </c>
      <c r="M626" s="6">
        <v>3</v>
      </c>
      <c r="N626" s="16">
        <f t="shared" si="202"/>
        <v>1</v>
      </c>
      <c r="O626" s="17">
        <f t="shared" si="203"/>
        <v>0.02</v>
      </c>
      <c r="P626" s="10">
        <v>42</v>
      </c>
      <c r="Q626" s="10">
        <v>52</v>
      </c>
      <c r="R626" s="10">
        <v>43</v>
      </c>
      <c r="S626" s="10">
        <v>56</v>
      </c>
      <c r="T626" s="10">
        <v>95</v>
      </c>
      <c r="U626" s="10">
        <v>137</v>
      </c>
      <c r="V626" s="18">
        <f t="shared" si="186"/>
        <v>0</v>
      </c>
      <c r="W626" s="18">
        <f t="shared" si="187"/>
        <v>0.48076923076923078</v>
      </c>
      <c r="X626" s="18">
        <f t="shared" si="188"/>
        <v>0.69767441860465118</v>
      </c>
      <c r="Y626" s="18">
        <f t="shared" si="189"/>
        <v>0.57894736842105265</v>
      </c>
      <c r="Z626" s="18">
        <f t="shared" si="190"/>
        <v>0.40145985401459855</v>
      </c>
      <c r="AA626" s="47">
        <f t="shared" si="191"/>
        <v>40</v>
      </c>
      <c r="AB626" s="6">
        <f t="shared" si="192"/>
        <v>13</v>
      </c>
      <c r="AC626" s="40">
        <v>51</v>
      </c>
      <c r="AD626" s="40">
        <f t="shared" si="193"/>
        <v>0</v>
      </c>
      <c r="AE626" s="41">
        <f t="shared" si="194"/>
        <v>1</v>
      </c>
      <c r="AF626" s="4">
        <v>3</v>
      </c>
      <c r="AG626" s="4">
        <v>3</v>
      </c>
      <c r="AH626" s="87">
        <f t="shared" si="195"/>
        <v>0</v>
      </c>
      <c r="AI626" s="43">
        <f t="shared" si="196"/>
        <v>0</v>
      </c>
      <c r="AJ626" s="53">
        <f t="shared" si="197"/>
        <v>11.5</v>
      </c>
      <c r="AK626" s="53">
        <f t="shared" si="198"/>
        <v>0</v>
      </c>
      <c r="AL626" s="53">
        <f t="shared" si="199"/>
        <v>0</v>
      </c>
      <c r="AM626" s="88">
        <f t="shared" si="200"/>
        <v>0</v>
      </c>
      <c r="AN626" s="88">
        <f t="shared" si="201"/>
        <v>0</v>
      </c>
    </row>
    <row r="627" spans="1:40" ht="15" hidden="1" x14ac:dyDescent="0.25">
      <c r="A627" s="11" t="s">
        <v>612</v>
      </c>
      <c r="B627" s="13" t="s">
        <v>614</v>
      </c>
      <c r="C627" s="1" t="str">
        <f t="shared" si="185"/>
        <v>KONYA</v>
      </c>
      <c r="D627" s="14">
        <v>17</v>
      </c>
      <c r="E627" s="14">
        <v>54</v>
      </c>
      <c r="F627" s="14">
        <v>35</v>
      </c>
      <c r="G627" s="14">
        <v>106</v>
      </c>
      <c r="H627" s="15">
        <v>8</v>
      </c>
      <c r="I627" s="15">
        <v>32</v>
      </c>
      <c r="J627" s="15">
        <v>55</v>
      </c>
      <c r="K627" s="15">
        <v>95</v>
      </c>
      <c r="L627" s="49">
        <v>5</v>
      </c>
      <c r="M627" s="6">
        <v>10</v>
      </c>
      <c r="N627" s="16">
        <f t="shared" si="202"/>
        <v>-11</v>
      </c>
      <c r="O627" s="17">
        <f t="shared" si="203"/>
        <v>-0.10377358490566038</v>
      </c>
      <c r="P627" s="10">
        <v>54</v>
      </c>
      <c r="Q627" s="10">
        <v>70</v>
      </c>
      <c r="R627" s="10">
        <v>62</v>
      </c>
      <c r="S627" s="10">
        <v>81</v>
      </c>
      <c r="T627" s="10">
        <v>132</v>
      </c>
      <c r="U627" s="10">
        <v>186</v>
      </c>
      <c r="V627" s="18">
        <f t="shared" si="186"/>
        <v>0.14814814814814814</v>
      </c>
      <c r="W627" s="18">
        <f t="shared" si="187"/>
        <v>0.45714285714285713</v>
      </c>
      <c r="X627" s="18">
        <f t="shared" si="188"/>
        <v>0.80645161290322576</v>
      </c>
      <c r="Y627" s="18">
        <f t="shared" si="189"/>
        <v>0.62121212121212122</v>
      </c>
      <c r="Z627" s="18">
        <f t="shared" si="190"/>
        <v>0.4838709677419355</v>
      </c>
      <c r="AA627" s="47">
        <f t="shared" si="191"/>
        <v>50</v>
      </c>
      <c r="AB627" s="6">
        <f t="shared" si="192"/>
        <v>12</v>
      </c>
      <c r="AC627" s="40">
        <v>95</v>
      </c>
      <c r="AD627" s="40">
        <f t="shared" si="193"/>
        <v>0</v>
      </c>
      <c r="AE627" s="41">
        <f t="shared" si="194"/>
        <v>1</v>
      </c>
      <c r="AF627" s="4">
        <v>7</v>
      </c>
      <c r="AG627" s="4">
        <v>7</v>
      </c>
      <c r="AH627" s="87">
        <f t="shared" si="195"/>
        <v>0</v>
      </c>
      <c r="AI627" s="43">
        <f t="shared" si="196"/>
        <v>0</v>
      </c>
      <c r="AJ627" s="53">
        <f t="shared" si="197"/>
        <v>10.399999999999991</v>
      </c>
      <c r="AK627" s="53">
        <f t="shared" si="198"/>
        <v>0</v>
      </c>
      <c r="AL627" s="53">
        <f t="shared" si="199"/>
        <v>0</v>
      </c>
      <c r="AM627" s="88">
        <f t="shared" si="200"/>
        <v>0</v>
      </c>
      <c r="AN627" s="88">
        <f t="shared" si="201"/>
        <v>0</v>
      </c>
    </row>
    <row r="628" spans="1:40" ht="15" hidden="1" x14ac:dyDescent="0.25">
      <c r="A628" s="11" t="s">
        <v>612</v>
      </c>
      <c r="B628" s="13" t="s">
        <v>615</v>
      </c>
      <c r="C628" s="1" t="str">
        <f t="shared" si="185"/>
        <v>KONYA</v>
      </c>
      <c r="D628" s="14">
        <v>153</v>
      </c>
      <c r="E628" s="14">
        <v>587</v>
      </c>
      <c r="F628" s="14">
        <v>747</v>
      </c>
      <c r="G628" s="14">
        <v>1487</v>
      </c>
      <c r="H628" s="15">
        <v>134</v>
      </c>
      <c r="I628" s="15">
        <v>520</v>
      </c>
      <c r="J628" s="15">
        <v>919</v>
      </c>
      <c r="K628" s="15">
        <v>1573</v>
      </c>
      <c r="L628" s="49">
        <v>51</v>
      </c>
      <c r="M628" s="6">
        <v>226</v>
      </c>
      <c r="N628" s="16">
        <f t="shared" si="202"/>
        <v>86</v>
      </c>
      <c r="O628" s="17">
        <f t="shared" si="203"/>
        <v>5.7834566240753192E-2</v>
      </c>
      <c r="P628" s="10">
        <v>933</v>
      </c>
      <c r="Q628" s="10">
        <v>1220</v>
      </c>
      <c r="R628" s="10">
        <v>937</v>
      </c>
      <c r="S628" s="10">
        <v>1234</v>
      </c>
      <c r="T628" s="10">
        <v>2157</v>
      </c>
      <c r="U628" s="10">
        <v>3090</v>
      </c>
      <c r="V628" s="18">
        <f t="shared" si="186"/>
        <v>0.14362272240085744</v>
      </c>
      <c r="W628" s="18">
        <f t="shared" si="187"/>
        <v>0.42622950819672129</v>
      </c>
      <c r="X628" s="18">
        <f t="shared" si="188"/>
        <v>0.7940234791889007</v>
      </c>
      <c r="Y628" s="18">
        <f t="shared" si="189"/>
        <v>0.58599907278627728</v>
      </c>
      <c r="Z628" s="18">
        <f t="shared" si="190"/>
        <v>0.45242718446601943</v>
      </c>
      <c r="AA628" s="47">
        <f t="shared" si="191"/>
        <v>893</v>
      </c>
      <c r="AB628" s="6">
        <f t="shared" si="192"/>
        <v>193</v>
      </c>
      <c r="AC628" s="40">
        <v>1519</v>
      </c>
      <c r="AD628" s="40">
        <f t="shared" si="193"/>
        <v>54</v>
      </c>
      <c r="AE628" s="41">
        <f t="shared" si="194"/>
        <v>0.96567069294342023</v>
      </c>
      <c r="AF628" s="4">
        <v>61</v>
      </c>
      <c r="AG628" s="4">
        <v>87</v>
      </c>
      <c r="AH628" s="87">
        <f t="shared" si="195"/>
        <v>0.42622950819672129</v>
      </c>
      <c r="AI628" s="43">
        <f t="shared" si="196"/>
        <v>0.5977011494252874</v>
      </c>
      <c r="AJ628" s="53">
        <f t="shared" si="197"/>
        <v>245.89999999999986</v>
      </c>
      <c r="AK628" s="53">
        <f t="shared" si="198"/>
        <v>12</v>
      </c>
      <c r="AL628" s="53">
        <f t="shared" si="199"/>
        <v>2</v>
      </c>
      <c r="AM628" s="88">
        <f t="shared" si="200"/>
        <v>960</v>
      </c>
      <c r="AN628" s="88">
        <f t="shared" si="201"/>
        <v>2400</v>
      </c>
    </row>
    <row r="629" spans="1:40" ht="15" hidden="1" x14ac:dyDescent="0.25">
      <c r="A629" s="11" t="s">
        <v>612</v>
      </c>
      <c r="B629" s="13" t="s">
        <v>616</v>
      </c>
      <c r="C629" s="1" t="str">
        <f t="shared" si="185"/>
        <v>KONYA</v>
      </c>
      <c r="D629" s="14">
        <v>9</v>
      </c>
      <c r="E629" s="14">
        <v>94</v>
      </c>
      <c r="F629" s="14">
        <v>71</v>
      </c>
      <c r="G629" s="14">
        <v>174</v>
      </c>
      <c r="H629" s="15">
        <v>2</v>
      </c>
      <c r="I629" s="15">
        <v>121</v>
      </c>
      <c r="J629" s="15">
        <v>112</v>
      </c>
      <c r="K629" s="15">
        <v>235</v>
      </c>
      <c r="L629" s="49">
        <v>59</v>
      </c>
      <c r="M629" s="6">
        <v>15</v>
      </c>
      <c r="N629" s="16">
        <f t="shared" si="202"/>
        <v>61</v>
      </c>
      <c r="O629" s="17">
        <f t="shared" si="203"/>
        <v>0.35057471264367818</v>
      </c>
      <c r="P629" s="10">
        <v>177</v>
      </c>
      <c r="Q629" s="10">
        <v>274</v>
      </c>
      <c r="R629" s="10">
        <v>227</v>
      </c>
      <c r="S629" s="10">
        <v>291</v>
      </c>
      <c r="T629" s="10">
        <v>501</v>
      </c>
      <c r="U629" s="10">
        <v>678</v>
      </c>
      <c r="V629" s="18">
        <f t="shared" si="186"/>
        <v>1.1299435028248588E-2</v>
      </c>
      <c r="W629" s="18">
        <f t="shared" si="187"/>
        <v>0.44160583941605841</v>
      </c>
      <c r="X629" s="18">
        <f t="shared" si="188"/>
        <v>0.68722466960352424</v>
      </c>
      <c r="Y629" s="18">
        <f t="shared" si="189"/>
        <v>0.55289421157684626</v>
      </c>
      <c r="Z629" s="18">
        <f t="shared" si="190"/>
        <v>0.41150442477876104</v>
      </c>
      <c r="AA629" s="47">
        <f t="shared" si="191"/>
        <v>224</v>
      </c>
      <c r="AB629" s="6">
        <f t="shared" si="192"/>
        <v>71</v>
      </c>
      <c r="AC629" s="40">
        <v>235</v>
      </c>
      <c r="AD629" s="40">
        <f t="shared" si="193"/>
        <v>0</v>
      </c>
      <c r="AE629" s="41">
        <f t="shared" si="194"/>
        <v>1</v>
      </c>
      <c r="AF629" s="4">
        <v>11</v>
      </c>
      <c r="AG629" s="4">
        <v>11</v>
      </c>
      <c r="AH629" s="87">
        <f t="shared" si="195"/>
        <v>0</v>
      </c>
      <c r="AI629" s="43">
        <f t="shared" si="196"/>
        <v>0</v>
      </c>
      <c r="AJ629" s="53">
        <f t="shared" si="197"/>
        <v>73.699999999999989</v>
      </c>
      <c r="AK629" s="53">
        <f t="shared" si="198"/>
        <v>3</v>
      </c>
      <c r="AL629" s="53">
        <f t="shared" si="199"/>
        <v>0</v>
      </c>
      <c r="AM629" s="88">
        <f t="shared" si="200"/>
        <v>240</v>
      </c>
      <c r="AN629" s="88">
        <f t="shared" si="201"/>
        <v>0</v>
      </c>
    </row>
    <row r="630" spans="1:40" ht="15" hidden="1" x14ac:dyDescent="0.25">
      <c r="A630" s="11" t="s">
        <v>612</v>
      </c>
      <c r="B630" s="13" t="s">
        <v>617</v>
      </c>
      <c r="C630" s="1" t="str">
        <f t="shared" si="185"/>
        <v>KONYA</v>
      </c>
      <c r="D630" s="14">
        <v>73</v>
      </c>
      <c r="E630" s="14">
        <v>333</v>
      </c>
      <c r="F630" s="14">
        <v>591</v>
      </c>
      <c r="G630" s="14">
        <v>997</v>
      </c>
      <c r="H630" s="15">
        <v>97</v>
      </c>
      <c r="I630" s="15">
        <v>274</v>
      </c>
      <c r="J630" s="15">
        <v>668</v>
      </c>
      <c r="K630" s="15">
        <v>1039</v>
      </c>
      <c r="L630" s="49">
        <v>35</v>
      </c>
      <c r="M630" s="6">
        <v>164</v>
      </c>
      <c r="N630" s="16">
        <f t="shared" si="202"/>
        <v>42</v>
      </c>
      <c r="O630" s="17">
        <f t="shared" si="203"/>
        <v>4.212637913741224E-2</v>
      </c>
      <c r="P630" s="10">
        <v>787</v>
      </c>
      <c r="Q630" s="10">
        <v>987</v>
      </c>
      <c r="R630" s="10">
        <v>776</v>
      </c>
      <c r="S630" s="10">
        <v>1055</v>
      </c>
      <c r="T630" s="10">
        <v>1763</v>
      </c>
      <c r="U630" s="10">
        <v>2550</v>
      </c>
      <c r="V630" s="18">
        <f t="shared" si="186"/>
        <v>0.12325285895806862</v>
      </c>
      <c r="W630" s="18">
        <f t="shared" si="187"/>
        <v>0.27760891590678827</v>
      </c>
      <c r="X630" s="18">
        <f t="shared" si="188"/>
        <v>0.69458762886597936</v>
      </c>
      <c r="Y630" s="18">
        <f t="shared" si="189"/>
        <v>0.46114577424844017</v>
      </c>
      <c r="Z630" s="18">
        <f t="shared" si="190"/>
        <v>0.35686274509803922</v>
      </c>
      <c r="AA630" s="47">
        <f t="shared" si="191"/>
        <v>950</v>
      </c>
      <c r="AB630" s="6">
        <f t="shared" si="192"/>
        <v>237</v>
      </c>
      <c r="AC630" s="40">
        <v>913</v>
      </c>
      <c r="AD630" s="40">
        <f t="shared" si="193"/>
        <v>126</v>
      </c>
      <c r="AE630" s="41">
        <f t="shared" si="194"/>
        <v>0.87872954764196343</v>
      </c>
      <c r="AF630" s="4">
        <v>46</v>
      </c>
      <c r="AG630" s="4">
        <v>56</v>
      </c>
      <c r="AH630" s="87">
        <f t="shared" si="195"/>
        <v>0.21739130434782608</v>
      </c>
      <c r="AI630" s="43">
        <f t="shared" si="196"/>
        <v>0.35714285714285715</v>
      </c>
      <c r="AJ630" s="53">
        <f t="shared" si="197"/>
        <v>421.09999999999991</v>
      </c>
      <c r="AK630" s="53">
        <f t="shared" si="198"/>
        <v>21</v>
      </c>
      <c r="AL630" s="53">
        <f t="shared" si="199"/>
        <v>4</v>
      </c>
      <c r="AM630" s="88">
        <f t="shared" si="200"/>
        <v>1680</v>
      </c>
      <c r="AN630" s="88">
        <f t="shared" si="201"/>
        <v>4800</v>
      </c>
    </row>
    <row r="631" spans="1:40" ht="15" hidden="1" x14ac:dyDescent="0.25">
      <c r="A631" s="11" t="s">
        <v>612</v>
      </c>
      <c r="B631" s="13" t="s">
        <v>618</v>
      </c>
      <c r="C631" s="1" t="str">
        <f t="shared" si="185"/>
        <v>KONYA</v>
      </c>
      <c r="D631" s="14">
        <v>39</v>
      </c>
      <c r="E631" s="14">
        <v>153</v>
      </c>
      <c r="F631" s="14">
        <v>183</v>
      </c>
      <c r="G631" s="14">
        <v>375</v>
      </c>
      <c r="H631" s="15">
        <v>32</v>
      </c>
      <c r="I631" s="15">
        <v>190</v>
      </c>
      <c r="J631" s="15">
        <v>185</v>
      </c>
      <c r="K631" s="15">
        <v>407</v>
      </c>
      <c r="L631" s="49">
        <v>63</v>
      </c>
      <c r="M631" s="6">
        <v>42</v>
      </c>
      <c r="N631" s="16">
        <f t="shared" si="202"/>
        <v>32</v>
      </c>
      <c r="O631" s="17">
        <f t="shared" si="203"/>
        <v>8.533333333333333E-2</v>
      </c>
      <c r="P631" s="10">
        <v>274</v>
      </c>
      <c r="Q631" s="10">
        <v>396</v>
      </c>
      <c r="R631" s="10">
        <v>272</v>
      </c>
      <c r="S631" s="10">
        <v>365</v>
      </c>
      <c r="T631" s="10">
        <v>668</v>
      </c>
      <c r="U631" s="10">
        <v>942</v>
      </c>
      <c r="V631" s="18">
        <f t="shared" si="186"/>
        <v>0.11678832116788321</v>
      </c>
      <c r="W631" s="18">
        <f t="shared" si="187"/>
        <v>0.47979797979797978</v>
      </c>
      <c r="X631" s="18">
        <f t="shared" si="188"/>
        <v>0.75735294117647056</v>
      </c>
      <c r="Y631" s="18">
        <f t="shared" si="189"/>
        <v>0.59281437125748504</v>
      </c>
      <c r="Z631" s="18">
        <f t="shared" si="190"/>
        <v>0.45435244161358812</v>
      </c>
      <c r="AA631" s="47">
        <f t="shared" si="191"/>
        <v>272</v>
      </c>
      <c r="AB631" s="6">
        <f t="shared" si="192"/>
        <v>66</v>
      </c>
      <c r="AC631" s="40">
        <v>407</v>
      </c>
      <c r="AD631" s="40">
        <f t="shared" si="193"/>
        <v>0</v>
      </c>
      <c r="AE631" s="41">
        <f t="shared" si="194"/>
        <v>1</v>
      </c>
      <c r="AF631" s="4">
        <v>26</v>
      </c>
      <c r="AG631" s="4">
        <v>28</v>
      </c>
      <c r="AH631" s="87">
        <f t="shared" si="195"/>
        <v>7.6923076923076927E-2</v>
      </c>
      <c r="AI631" s="43">
        <f t="shared" si="196"/>
        <v>0.14285714285714285</v>
      </c>
      <c r="AJ631" s="53">
        <f t="shared" si="197"/>
        <v>71.599999999999966</v>
      </c>
      <c r="AK631" s="53">
        <f t="shared" si="198"/>
        <v>3</v>
      </c>
      <c r="AL631" s="53">
        <f t="shared" si="199"/>
        <v>0</v>
      </c>
      <c r="AM631" s="88">
        <f t="shared" si="200"/>
        <v>240</v>
      </c>
      <c r="AN631" s="88">
        <f t="shared" si="201"/>
        <v>0</v>
      </c>
    </row>
    <row r="632" spans="1:40" ht="15" hidden="1" x14ac:dyDescent="0.25">
      <c r="A632" s="11" t="s">
        <v>612</v>
      </c>
      <c r="B632" s="13" t="s">
        <v>619</v>
      </c>
      <c r="C632" s="1" t="str">
        <f t="shared" si="185"/>
        <v>KONYA</v>
      </c>
      <c r="D632" s="14">
        <v>65</v>
      </c>
      <c r="E632" s="14">
        <v>328</v>
      </c>
      <c r="F632" s="14">
        <v>363</v>
      </c>
      <c r="G632" s="14">
        <v>756</v>
      </c>
      <c r="H632" s="15">
        <v>68</v>
      </c>
      <c r="I632" s="15">
        <v>355</v>
      </c>
      <c r="J632" s="15">
        <v>372</v>
      </c>
      <c r="K632" s="15">
        <v>795</v>
      </c>
      <c r="L632" s="49">
        <v>126</v>
      </c>
      <c r="M632" s="6">
        <v>45</v>
      </c>
      <c r="N632" s="16">
        <f t="shared" si="202"/>
        <v>39</v>
      </c>
      <c r="O632" s="17">
        <f t="shared" si="203"/>
        <v>5.1587301587301584E-2</v>
      </c>
      <c r="P632" s="10">
        <v>685</v>
      </c>
      <c r="Q632" s="10">
        <v>919</v>
      </c>
      <c r="R632" s="10">
        <v>690</v>
      </c>
      <c r="S632" s="10">
        <v>902</v>
      </c>
      <c r="T632" s="10">
        <v>1609</v>
      </c>
      <c r="U632" s="10">
        <v>2294</v>
      </c>
      <c r="V632" s="18">
        <f t="shared" si="186"/>
        <v>9.9270072992700728E-2</v>
      </c>
      <c r="W632" s="18">
        <f t="shared" si="187"/>
        <v>0.38628944504896628</v>
      </c>
      <c r="X632" s="18">
        <f t="shared" si="188"/>
        <v>0.65652173913043477</v>
      </c>
      <c r="Y632" s="18">
        <f t="shared" si="189"/>
        <v>0.50217526413921687</v>
      </c>
      <c r="Z632" s="18">
        <f t="shared" si="190"/>
        <v>0.3818657367044464</v>
      </c>
      <c r="AA632" s="47">
        <f t="shared" si="191"/>
        <v>801</v>
      </c>
      <c r="AB632" s="6">
        <f t="shared" si="192"/>
        <v>237</v>
      </c>
      <c r="AC632" s="40">
        <v>795</v>
      </c>
      <c r="AD632" s="40">
        <f t="shared" si="193"/>
        <v>0</v>
      </c>
      <c r="AE632" s="41">
        <f t="shared" si="194"/>
        <v>1</v>
      </c>
      <c r="AF632" s="4">
        <v>41</v>
      </c>
      <c r="AG632" s="4">
        <v>47</v>
      </c>
      <c r="AH632" s="87">
        <f t="shared" si="195"/>
        <v>0.14634146341463414</v>
      </c>
      <c r="AI632" s="43">
        <f t="shared" si="196"/>
        <v>0.25531914893617019</v>
      </c>
      <c r="AJ632" s="53">
        <f t="shared" si="197"/>
        <v>318.29999999999995</v>
      </c>
      <c r="AK632" s="53">
        <f t="shared" si="198"/>
        <v>15</v>
      </c>
      <c r="AL632" s="53">
        <f t="shared" si="199"/>
        <v>3</v>
      </c>
      <c r="AM632" s="88">
        <f t="shared" si="200"/>
        <v>1200</v>
      </c>
      <c r="AN632" s="88">
        <f t="shared" si="201"/>
        <v>3600</v>
      </c>
    </row>
    <row r="633" spans="1:40" ht="15" hidden="1" x14ac:dyDescent="0.25">
      <c r="A633" s="11" t="s">
        <v>612</v>
      </c>
      <c r="B633" s="13" t="s">
        <v>620</v>
      </c>
      <c r="C633" s="1" t="str">
        <f t="shared" si="185"/>
        <v>KONYA</v>
      </c>
      <c r="D633" s="14">
        <v>11</v>
      </c>
      <c r="E633" s="14">
        <v>73</v>
      </c>
      <c r="F633" s="14">
        <v>82</v>
      </c>
      <c r="G633" s="14">
        <v>166</v>
      </c>
      <c r="H633" s="15">
        <v>22</v>
      </c>
      <c r="I633" s="15">
        <v>72</v>
      </c>
      <c r="J633" s="15">
        <v>94</v>
      </c>
      <c r="K633" s="15">
        <v>188</v>
      </c>
      <c r="L633" s="49">
        <v>21</v>
      </c>
      <c r="M633" s="6">
        <v>20</v>
      </c>
      <c r="N633" s="16">
        <f t="shared" si="202"/>
        <v>22</v>
      </c>
      <c r="O633" s="17">
        <f t="shared" si="203"/>
        <v>0.13253012048192772</v>
      </c>
      <c r="P633" s="10">
        <v>110</v>
      </c>
      <c r="Q633" s="10">
        <v>144</v>
      </c>
      <c r="R633" s="10">
        <v>107</v>
      </c>
      <c r="S633" s="10">
        <v>141</v>
      </c>
      <c r="T633" s="10">
        <v>251</v>
      </c>
      <c r="U633" s="10">
        <v>361</v>
      </c>
      <c r="V633" s="18">
        <f t="shared" si="186"/>
        <v>0.2</v>
      </c>
      <c r="W633" s="18">
        <f t="shared" si="187"/>
        <v>0.5</v>
      </c>
      <c r="X633" s="18">
        <f t="shared" si="188"/>
        <v>0.88785046728971961</v>
      </c>
      <c r="Y633" s="18">
        <f t="shared" si="189"/>
        <v>0.66533864541832666</v>
      </c>
      <c r="Z633" s="18">
        <f t="shared" si="190"/>
        <v>0.52354570637119113</v>
      </c>
      <c r="AA633" s="47">
        <f t="shared" si="191"/>
        <v>84</v>
      </c>
      <c r="AB633" s="6">
        <f t="shared" si="192"/>
        <v>12</v>
      </c>
      <c r="AC633" s="40">
        <v>188</v>
      </c>
      <c r="AD633" s="40">
        <f t="shared" si="193"/>
        <v>0</v>
      </c>
      <c r="AE633" s="41">
        <f t="shared" si="194"/>
        <v>1</v>
      </c>
      <c r="AF633" s="4">
        <v>8</v>
      </c>
      <c r="AG633" s="4">
        <v>13</v>
      </c>
      <c r="AH633" s="87">
        <f t="shared" si="195"/>
        <v>0.625</v>
      </c>
      <c r="AI633" s="43">
        <f t="shared" si="196"/>
        <v>0.76923076923076927</v>
      </c>
      <c r="AJ633" s="53">
        <f t="shared" si="197"/>
        <v>8.6999999999999886</v>
      </c>
      <c r="AK633" s="53">
        <f t="shared" si="198"/>
        <v>0</v>
      </c>
      <c r="AL633" s="53">
        <f t="shared" si="199"/>
        <v>0</v>
      </c>
      <c r="AM633" s="88">
        <f t="shared" si="200"/>
        <v>0</v>
      </c>
      <c r="AN633" s="88">
        <f t="shared" si="201"/>
        <v>0</v>
      </c>
    </row>
    <row r="634" spans="1:40" ht="15" hidden="1" x14ac:dyDescent="0.25">
      <c r="A634" s="11" t="s">
        <v>612</v>
      </c>
      <c r="B634" s="13" t="s">
        <v>621</v>
      </c>
      <c r="C634" s="1" t="str">
        <f t="shared" si="185"/>
        <v>KONYA</v>
      </c>
      <c r="D634" s="14">
        <v>68</v>
      </c>
      <c r="E634" s="14">
        <v>410</v>
      </c>
      <c r="F634" s="14">
        <v>499</v>
      </c>
      <c r="G634" s="14">
        <v>977</v>
      </c>
      <c r="H634" s="15">
        <v>75</v>
      </c>
      <c r="I634" s="15">
        <v>400</v>
      </c>
      <c r="J634" s="15">
        <v>579</v>
      </c>
      <c r="K634" s="15">
        <v>1054</v>
      </c>
      <c r="L634" s="49">
        <v>116</v>
      </c>
      <c r="M634" s="6">
        <v>101</v>
      </c>
      <c r="N634" s="16">
        <f t="shared" si="202"/>
        <v>77</v>
      </c>
      <c r="O634" s="17">
        <f t="shared" si="203"/>
        <v>7.8812691914022515E-2</v>
      </c>
      <c r="P634" s="10">
        <v>938</v>
      </c>
      <c r="Q634" s="10">
        <v>1082</v>
      </c>
      <c r="R634" s="10">
        <v>813</v>
      </c>
      <c r="S634" s="10">
        <v>1105</v>
      </c>
      <c r="T634" s="10">
        <v>1895</v>
      </c>
      <c r="U634" s="10">
        <v>2833</v>
      </c>
      <c r="V634" s="18">
        <f t="shared" si="186"/>
        <v>7.9957356076759065E-2</v>
      </c>
      <c r="W634" s="18">
        <f t="shared" si="187"/>
        <v>0.36968576709796674</v>
      </c>
      <c r="X634" s="18">
        <f t="shared" si="188"/>
        <v>0.73062730627306272</v>
      </c>
      <c r="Y634" s="18">
        <f t="shared" si="189"/>
        <v>0.52453825857519787</v>
      </c>
      <c r="Z634" s="18">
        <f t="shared" si="190"/>
        <v>0.37733851041298977</v>
      </c>
      <c r="AA634" s="47">
        <f t="shared" si="191"/>
        <v>901</v>
      </c>
      <c r="AB634" s="6">
        <f t="shared" si="192"/>
        <v>219</v>
      </c>
      <c r="AC634" s="40">
        <v>958</v>
      </c>
      <c r="AD634" s="40">
        <f t="shared" si="193"/>
        <v>96</v>
      </c>
      <c r="AE634" s="41">
        <f t="shared" si="194"/>
        <v>0.90891840607210628</v>
      </c>
      <c r="AF634" s="4">
        <v>51</v>
      </c>
      <c r="AG634" s="4">
        <v>60</v>
      </c>
      <c r="AH634" s="87">
        <f t="shared" si="195"/>
        <v>0.17647058823529413</v>
      </c>
      <c r="AI634" s="43">
        <f t="shared" si="196"/>
        <v>0.3</v>
      </c>
      <c r="AJ634" s="53">
        <f t="shared" si="197"/>
        <v>332.5</v>
      </c>
      <c r="AK634" s="53">
        <f t="shared" si="198"/>
        <v>16</v>
      </c>
      <c r="AL634" s="53">
        <f t="shared" si="199"/>
        <v>3</v>
      </c>
      <c r="AM634" s="88">
        <f t="shared" si="200"/>
        <v>1280</v>
      </c>
      <c r="AN634" s="88">
        <f t="shared" si="201"/>
        <v>3600</v>
      </c>
    </row>
    <row r="635" spans="1:40" ht="15" hidden="1" x14ac:dyDescent="0.25">
      <c r="A635" s="11" t="s">
        <v>612</v>
      </c>
      <c r="B635" s="13" t="s">
        <v>622</v>
      </c>
      <c r="C635" s="1" t="str">
        <f t="shared" si="185"/>
        <v>KONYA</v>
      </c>
      <c r="D635" s="14">
        <v>9</v>
      </c>
      <c r="E635" s="14">
        <v>39</v>
      </c>
      <c r="F635" s="14">
        <v>21</v>
      </c>
      <c r="G635" s="14">
        <v>69</v>
      </c>
      <c r="H635" s="15">
        <v>7</v>
      </c>
      <c r="I635" s="15">
        <v>23</v>
      </c>
      <c r="J635" s="15">
        <v>18</v>
      </c>
      <c r="K635" s="15">
        <v>48</v>
      </c>
      <c r="L635" s="49">
        <v>7</v>
      </c>
      <c r="M635" s="6"/>
      <c r="N635" s="16">
        <f t="shared" si="202"/>
        <v>-21</v>
      </c>
      <c r="O635" s="17">
        <f t="shared" si="203"/>
        <v>-0.30434782608695654</v>
      </c>
      <c r="P635" s="10">
        <v>26</v>
      </c>
      <c r="Q635" s="10">
        <v>54</v>
      </c>
      <c r="R635" s="10">
        <v>46</v>
      </c>
      <c r="S635" s="10">
        <v>60</v>
      </c>
      <c r="T635" s="10">
        <v>100</v>
      </c>
      <c r="U635" s="10">
        <v>126</v>
      </c>
      <c r="V635" s="18">
        <f t="shared" si="186"/>
        <v>0.26923076923076922</v>
      </c>
      <c r="W635" s="18">
        <f t="shared" si="187"/>
        <v>0.42592592592592593</v>
      </c>
      <c r="X635" s="18">
        <f t="shared" si="188"/>
        <v>0.54347826086956519</v>
      </c>
      <c r="Y635" s="18">
        <f t="shared" si="189"/>
        <v>0.48</v>
      </c>
      <c r="Z635" s="18">
        <f t="shared" si="190"/>
        <v>0.43650793650793651</v>
      </c>
      <c r="AA635" s="47">
        <f t="shared" si="191"/>
        <v>52</v>
      </c>
      <c r="AB635" s="6">
        <f t="shared" si="192"/>
        <v>21</v>
      </c>
      <c r="AC635" s="40">
        <v>48</v>
      </c>
      <c r="AD635" s="40">
        <f t="shared" si="193"/>
        <v>0</v>
      </c>
      <c r="AE635" s="41">
        <f t="shared" si="194"/>
        <v>1</v>
      </c>
      <c r="AF635" s="4">
        <v>4</v>
      </c>
      <c r="AG635" s="4">
        <v>3</v>
      </c>
      <c r="AH635" s="87">
        <f t="shared" si="195"/>
        <v>0</v>
      </c>
      <c r="AI635" s="43">
        <f t="shared" si="196"/>
        <v>0</v>
      </c>
      <c r="AJ635" s="53">
        <f t="shared" si="197"/>
        <v>22</v>
      </c>
      <c r="AK635" s="53">
        <f t="shared" si="198"/>
        <v>1</v>
      </c>
      <c r="AL635" s="53">
        <f t="shared" si="199"/>
        <v>0</v>
      </c>
      <c r="AM635" s="88">
        <f t="shared" si="200"/>
        <v>80</v>
      </c>
      <c r="AN635" s="88">
        <f t="shared" si="201"/>
        <v>0</v>
      </c>
    </row>
    <row r="636" spans="1:40" ht="15" hidden="1" x14ac:dyDescent="0.25">
      <c r="A636" s="11" t="s">
        <v>612</v>
      </c>
      <c r="B636" s="13" t="s">
        <v>623</v>
      </c>
      <c r="C636" s="1" t="str">
        <f t="shared" si="185"/>
        <v>KONYA</v>
      </c>
      <c r="D636" s="14">
        <v>5</v>
      </c>
      <c r="E636" s="14">
        <v>24</v>
      </c>
      <c r="F636" s="14">
        <v>24</v>
      </c>
      <c r="G636" s="14">
        <v>53</v>
      </c>
      <c r="H636" s="15">
        <v>10</v>
      </c>
      <c r="I636" s="15">
        <v>27</v>
      </c>
      <c r="J636" s="15">
        <v>23</v>
      </c>
      <c r="K636" s="15">
        <v>60</v>
      </c>
      <c r="L636" s="49">
        <v>5</v>
      </c>
      <c r="M636" s="6">
        <v>6</v>
      </c>
      <c r="N636" s="16">
        <f t="shared" si="202"/>
        <v>7</v>
      </c>
      <c r="O636" s="17">
        <f t="shared" si="203"/>
        <v>0.13207547169811321</v>
      </c>
      <c r="P636" s="10">
        <v>47</v>
      </c>
      <c r="Q636" s="10">
        <v>59</v>
      </c>
      <c r="R636" s="10">
        <v>45</v>
      </c>
      <c r="S636" s="10">
        <v>66</v>
      </c>
      <c r="T636" s="10">
        <v>104</v>
      </c>
      <c r="U636" s="10">
        <v>151</v>
      </c>
      <c r="V636" s="18">
        <f t="shared" si="186"/>
        <v>0.21276595744680851</v>
      </c>
      <c r="W636" s="18">
        <f t="shared" si="187"/>
        <v>0.4576271186440678</v>
      </c>
      <c r="X636" s="18">
        <f t="shared" si="188"/>
        <v>0.48888888888888887</v>
      </c>
      <c r="Y636" s="18">
        <f t="shared" si="189"/>
        <v>0.47115384615384615</v>
      </c>
      <c r="Z636" s="18">
        <f t="shared" si="190"/>
        <v>0.39072847682119205</v>
      </c>
      <c r="AA636" s="47">
        <f t="shared" si="191"/>
        <v>55</v>
      </c>
      <c r="AB636" s="6">
        <f t="shared" si="192"/>
        <v>23</v>
      </c>
      <c r="AC636" s="40">
        <v>60</v>
      </c>
      <c r="AD636" s="40">
        <f t="shared" si="193"/>
        <v>0</v>
      </c>
      <c r="AE636" s="41">
        <f t="shared" si="194"/>
        <v>1</v>
      </c>
      <c r="AF636" s="4">
        <v>5</v>
      </c>
      <c r="AG636" s="4">
        <v>5</v>
      </c>
      <c r="AH636" s="87">
        <f t="shared" si="195"/>
        <v>0</v>
      </c>
      <c r="AI636" s="43">
        <f t="shared" si="196"/>
        <v>0</v>
      </c>
      <c r="AJ636" s="53">
        <f t="shared" si="197"/>
        <v>23.799999999999997</v>
      </c>
      <c r="AK636" s="53">
        <f t="shared" si="198"/>
        <v>1</v>
      </c>
      <c r="AL636" s="53">
        <f t="shared" si="199"/>
        <v>0</v>
      </c>
      <c r="AM636" s="88">
        <f t="shared" si="200"/>
        <v>80</v>
      </c>
      <c r="AN636" s="88">
        <f t="shared" si="201"/>
        <v>0</v>
      </c>
    </row>
    <row r="637" spans="1:40" ht="15" hidden="1" x14ac:dyDescent="0.25">
      <c r="A637" s="11" t="s">
        <v>612</v>
      </c>
      <c r="B637" s="13" t="s">
        <v>624</v>
      </c>
      <c r="C637" s="1" t="str">
        <f t="shared" si="185"/>
        <v>KONYA</v>
      </c>
      <c r="D637" s="14">
        <v>22</v>
      </c>
      <c r="E637" s="14">
        <v>80</v>
      </c>
      <c r="F637" s="14">
        <v>97</v>
      </c>
      <c r="G637" s="14">
        <v>199</v>
      </c>
      <c r="H637" s="15">
        <v>31</v>
      </c>
      <c r="I637" s="15">
        <v>61</v>
      </c>
      <c r="J637" s="15">
        <v>79</v>
      </c>
      <c r="K637" s="15">
        <v>171</v>
      </c>
      <c r="L637" s="49">
        <v>13</v>
      </c>
      <c r="M637" s="6">
        <v>10</v>
      </c>
      <c r="N637" s="16">
        <f t="shared" si="202"/>
        <v>-28</v>
      </c>
      <c r="O637" s="17">
        <f t="shared" si="203"/>
        <v>-0.1407035175879397</v>
      </c>
      <c r="P637" s="10">
        <v>119</v>
      </c>
      <c r="Q637" s="10">
        <v>170</v>
      </c>
      <c r="R637" s="10">
        <v>101</v>
      </c>
      <c r="S637" s="10">
        <v>151</v>
      </c>
      <c r="T637" s="10">
        <v>271</v>
      </c>
      <c r="U637" s="10">
        <v>390</v>
      </c>
      <c r="V637" s="18">
        <f t="shared" si="186"/>
        <v>0.26050420168067229</v>
      </c>
      <c r="W637" s="18">
        <f t="shared" si="187"/>
        <v>0.35882352941176471</v>
      </c>
      <c r="X637" s="18">
        <f t="shared" si="188"/>
        <v>0.81188118811881194</v>
      </c>
      <c r="Y637" s="18">
        <f t="shared" si="189"/>
        <v>0.52767527675276749</v>
      </c>
      <c r="Z637" s="18">
        <f t="shared" si="190"/>
        <v>0.44615384615384618</v>
      </c>
      <c r="AA637" s="47">
        <f t="shared" si="191"/>
        <v>128</v>
      </c>
      <c r="AB637" s="6">
        <f t="shared" si="192"/>
        <v>19</v>
      </c>
      <c r="AC637" s="40">
        <v>171</v>
      </c>
      <c r="AD637" s="40">
        <f t="shared" si="193"/>
        <v>0</v>
      </c>
      <c r="AE637" s="41">
        <f t="shared" si="194"/>
        <v>1</v>
      </c>
      <c r="AF637" s="4">
        <v>15</v>
      </c>
      <c r="AG637" s="4">
        <v>13</v>
      </c>
      <c r="AH637" s="87">
        <f t="shared" si="195"/>
        <v>0</v>
      </c>
      <c r="AI637" s="43">
        <f t="shared" si="196"/>
        <v>0</v>
      </c>
      <c r="AJ637" s="53">
        <f t="shared" si="197"/>
        <v>46.699999999999989</v>
      </c>
      <c r="AK637" s="53">
        <f t="shared" si="198"/>
        <v>2</v>
      </c>
      <c r="AL637" s="53">
        <f t="shared" si="199"/>
        <v>0</v>
      </c>
      <c r="AM637" s="88">
        <f t="shared" si="200"/>
        <v>160</v>
      </c>
      <c r="AN637" s="88">
        <f t="shared" si="201"/>
        <v>0</v>
      </c>
    </row>
    <row r="638" spans="1:40" ht="15" hidden="1" x14ac:dyDescent="0.25">
      <c r="A638" s="11" t="s">
        <v>612</v>
      </c>
      <c r="B638" s="13" t="s">
        <v>625</v>
      </c>
      <c r="C638" s="1" t="str">
        <f t="shared" si="185"/>
        <v>KONYA</v>
      </c>
      <c r="D638" s="14">
        <v>3</v>
      </c>
      <c r="E638" s="14">
        <v>26</v>
      </c>
      <c r="F638" s="14">
        <v>38</v>
      </c>
      <c r="G638" s="14">
        <v>67</v>
      </c>
      <c r="H638" s="15">
        <v>31</v>
      </c>
      <c r="I638" s="15">
        <v>122</v>
      </c>
      <c r="J638" s="15">
        <v>77</v>
      </c>
      <c r="K638" s="15">
        <v>230</v>
      </c>
      <c r="L638" s="49">
        <v>13</v>
      </c>
      <c r="M638" s="6">
        <v>5</v>
      </c>
      <c r="N638" s="16">
        <f t="shared" si="202"/>
        <v>163</v>
      </c>
      <c r="O638" s="17">
        <f t="shared" si="203"/>
        <v>2.4328358208955225</v>
      </c>
      <c r="P638" s="10">
        <v>137</v>
      </c>
      <c r="Q638" s="10">
        <v>200</v>
      </c>
      <c r="R638" s="10">
        <v>144</v>
      </c>
      <c r="S638" s="10">
        <v>200</v>
      </c>
      <c r="T638" s="10">
        <v>344</v>
      </c>
      <c r="U638" s="10">
        <v>481</v>
      </c>
      <c r="V638" s="18">
        <f t="shared" si="186"/>
        <v>0.22627737226277372</v>
      </c>
      <c r="W638" s="18">
        <f t="shared" si="187"/>
        <v>0.61</v>
      </c>
      <c r="X638" s="18">
        <f t="shared" si="188"/>
        <v>0.59027777777777779</v>
      </c>
      <c r="Y638" s="18">
        <f t="shared" si="189"/>
        <v>0.60174418604651159</v>
      </c>
      <c r="Z638" s="18">
        <f t="shared" si="190"/>
        <v>0.49480249480249483</v>
      </c>
      <c r="AA638" s="47">
        <f t="shared" si="191"/>
        <v>137</v>
      </c>
      <c r="AB638" s="6">
        <f t="shared" si="192"/>
        <v>59</v>
      </c>
      <c r="AC638" s="40">
        <v>230</v>
      </c>
      <c r="AD638" s="40">
        <f t="shared" si="193"/>
        <v>0</v>
      </c>
      <c r="AE638" s="41">
        <f t="shared" si="194"/>
        <v>1</v>
      </c>
      <c r="AF638" s="4">
        <v>8</v>
      </c>
      <c r="AG638" s="4">
        <v>7</v>
      </c>
      <c r="AH638" s="87">
        <f t="shared" si="195"/>
        <v>0</v>
      </c>
      <c r="AI638" s="43">
        <f t="shared" si="196"/>
        <v>0</v>
      </c>
      <c r="AJ638" s="53">
        <f t="shared" si="197"/>
        <v>33.799999999999983</v>
      </c>
      <c r="AK638" s="53">
        <f t="shared" si="198"/>
        <v>1</v>
      </c>
      <c r="AL638" s="53">
        <f t="shared" si="199"/>
        <v>0</v>
      </c>
      <c r="AM638" s="88">
        <f t="shared" si="200"/>
        <v>80</v>
      </c>
      <c r="AN638" s="88">
        <f t="shared" si="201"/>
        <v>0</v>
      </c>
    </row>
    <row r="639" spans="1:40" ht="15" hidden="1" x14ac:dyDescent="0.25">
      <c r="A639" s="11" t="s">
        <v>612</v>
      </c>
      <c r="B639" s="13" t="s">
        <v>1028</v>
      </c>
      <c r="C639" s="1" t="str">
        <f t="shared" si="185"/>
        <v>KONYA</v>
      </c>
      <c r="D639" s="14">
        <v>56</v>
      </c>
      <c r="E639" s="14">
        <v>634</v>
      </c>
      <c r="F639" s="14">
        <v>1406</v>
      </c>
      <c r="G639" s="14">
        <v>2096</v>
      </c>
      <c r="H639" s="15">
        <v>148</v>
      </c>
      <c r="I639" s="15">
        <v>654</v>
      </c>
      <c r="J639" s="15">
        <v>1557</v>
      </c>
      <c r="K639" s="15">
        <v>2359</v>
      </c>
      <c r="L639" s="49">
        <v>50</v>
      </c>
      <c r="M639" s="6">
        <v>435</v>
      </c>
      <c r="N639" s="16">
        <f t="shared" si="202"/>
        <v>263</v>
      </c>
      <c r="O639" s="17">
        <f t="shared" si="203"/>
        <v>0.12547709923664122</v>
      </c>
      <c r="P639" s="10">
        <v>1712</v>
      </c>
      <c r="Q639" s="10">
        <v>2013</v>
      </c>
      <c r="R639" s="10">
        <v>1545</v>
      </c>
      <c r="S639" s="10">
        <v>2065</v>
      </c>
      <c r="T639" s="10">
        <v>3558</v>
      </c>
      <c r="U639" s="10">
        <v>5270</v>
      </c>
      <c r="V639" s="18">
        <f t="shared" si="186"/>
        <v>8.6448598130841117E-2</v>
      </c>
      <c r="W639" s="18">
        <f t="shared" si="187"/>
        <v>0.32488822652757077</v>
      </c>
      <c r="X639" s="18">
        <f t="shared" si="188"/>
        <v>0.75857605177993526</v>
      </c>
      <c r="Y639" s="18">
        <f t="shared" si="189"/>
        <v>0.5132096683530073</v>
      </c>
      <c r="Z639" s="18">
        <f t="shared" si="190"/>
        <v>0.374573055028463</v>
      </c>
      <c r="AA639" s="47">
        <f t="shared" si="191"/>
        <v>1732</v>
      </c>
      <c r="AB639" s="6">
        <f t="shared" si="192"/>
        <v>373</v>
      </c>
      <c r="AC639" s="40">
        <v>2175</v>
      </c>
      <c r="AD639" s="40">
        <f t="shared" si="193"/>
        <v>184</v>
      </c>
      <c r="AE639" s="41">
        <f t="shared" si="194"/>
        <v>0.92200084781687153</v>
      </c>
      <c r="AF639" s="4">
        <v>95</v>
      </c>
      <c r="AG639" s="4">
        <v>117</v>
      </c>
      <c r="AH639" s="87">
        <f t="shared" si="195"/>
        <v>0.23157894736842105</v>
      </c>
      <c r="AI639" s="43">
        <f t="shared" si="196"/>
        <v>0.37606837606837606</v>
      </c>
      <c r="AJ639" s="53">
        <f t="shared" si="197"/>
        <v>664.59999999999991</v>
      </c>
      <c r="AK639" s="53">
        <f t="shared" si="198"/>
        <v>33</v>
      </c>
      <c r="AL639" s="53">
        <f t="shared" si="199"/>
        <v>6</v>
      </c>
      <c r="AM639" s="88">
        <f t="shared" si="200"/>
        <v>2640</v>
      </c>
      <c r="AN639" s="88">
        <f t="shared" si="201"/>
        <v>7200</v>
      </c>
    </row>
    <row r="640" spans="1:40" ht="15" hidden="1" x14ac:dyDescent="0.25">
      <c r="A640" s="11" t="s">
        <v>612</v>
      </c>
      <c r="B640" s="13" t="s">
        <v>626</v>
      </c>
      <c r="C640" s="1" t="str">
        <f t="shared" si="185"/>
        <v>KONYA</v>
      </c>
      <c r="D640" s="14">
        <v>51</v>
      </c>
      <c r="E640" s="14">
        <v>102</v>
      </c>
      <c r="F640" s="14">
        <v>59</v>
      </c>
      <c r="G640" s="14">
        <v>212</v>
      </c>
      <c r="H640" s="15">
        <v>69</v>
      </c>
      <c r="I640" s="15">
        <v>117</v>
      </c>
      <c r="J640" s="15">
        <v>64</v>
      </c>
      <c r="K640" s="15">
        <v>250</v>
      </c>
      <c r="L640" s="49">
        <v>28</v>
      </c>
      <c r="M640" s="6">
        <v>13</v>
      </c>
      <c r="N640" s="16">
        <f t="shared" si="202"/>
        <v>38</v>
      </c>
      <c r="O640" s="17">
        <f t="shared" si="203"/>
        <v>0.17924528301886791</v>
      </c>
      <c r="P640" s="10">
        <v>136</v>
      </c>
      <c r="Q640" s="10">
        <v>171</v>
      </c>
      <c r="R640" s="10">
        <v>97</v>
      </c>
      <c r="S640" s="10">
        <v>141</v>
      </c>
      <c r="T640" s="10">
        <v>268</v>
      </c>
      <c r="U640" s="10">
        <v>404</v>
      </c>
      <c r="V640" s="18">
        <f t="shared" si="186"/>
        <v>0.50735294117647056</v>
      </c>
      <c r="W640" s="18">
        <f t="shared" si="187"/>
        <v>0.68421052631578949</v>
      </c>
      <c r="X640" s="18">
        <f t="shared" si="188"/>
        <v>0.81443298969072164</v>
      </c>
      <c r="Y640" s="18">
        <f t="shared" si="189"/>
        <v>0.73134328358208955</v>
      </c>
      <c r="Z640" s="18">
        <f t="shared" si="190"/>
        <v>0.65594059405940597</v>
      </c>
      <c r="AA640" s="47">
        <f t="shared" si="191"/>
        <v>72</v>
      </c>
      <c r="AB640" s="6">
        <f t="shared" si="192"/>
        <v>18</v>
      </c>
      <c r="AC640" s="40">
        <v>250</v>
      </c>
      <c r="AD640" s="40">
        <f t="shared" si="193"/>
        <v>0</v>
      </c>
      <c r="AE640" s="41">
        <f t="shared" si="194"/>
        <v>1</v>
      </c>
      <c r="AF640" s="4">
        <v>14</v>
      </c>
      <c r="AG640" s="4">
        <v>15</v>
      </c>
      <c r="AH640" s="87">
        <f t="shared" si="195"/>
        <v>7.1428571428571425E-2</v>
      </c>
      <c r="AI640" s="43">
        <f t="shared" si="196"/>
        <v>0.13333333333333333</v>
      </c>
      <c r="AJ640" s="53">
        <f t="shared" si="197"/>
        <v>0</v>
      </c>
      <c r="AK640" s="53">
        <f t="shared" si="198"/>
        <v>0</v>
      </c>
      <c r="AL640" s="53">
        <f t="shared" si="199"/>
        <v>0</v>
      </c>
      <c r="AM640" s="88">
        <f t="shared" si="200"/>
        <v>0</v>
      </c>
      <c r="AN640" s="88">
        <f t="shared" si="201"/>
        <v>0</v>
      </c>
    </row>
    <row r="641" spans="1:40" ht="15" hidden="1" x14ac:dyDescent="0.25">
      <c r="A641" s="11" t="s">
        <v>612</v>
      </c>
      <c r="B641" s="13" t="s">
        <v>627</v>
      </c>
      <c r="C641" s="1" t="str">
        <f t="shared" si="185"/>
        <v>KONYA</v>
      </c>
      <c r="D641" s="14">
        <v>13</v>
      </c>
      <c r="E641" s="14">
        <v>85</v>
      </c>
      <c r="F641" s="14">
        <v>57</v>
      </c>
      <c r="G641" s="14">
        <v>155</v>
      </c>
      <c r="H641" s="15">
        <v>15</v>
      </c>
      <c r="I641" s="15">
        <v>66</v>
      </c>
      <c r="J641" s="15">
        <v>75</v>
      </c>
      <c r="K641" s="15">
        <v>156</v>
      </c>
      <c r="L641" s="49">
        <v>33</v>
      </c>
      <c r="M641" s="6">
        <v>11</v>
      </c>
      <c r="N641" s="16">
        <f t="shared" si="202"/>
        <v>1</v>
      </c>
      <c r="O641" s="17">
        <f t="shared" si="203"/>
        <v>6.4516129032258064E-3</v>
      </c>
      <c r="P641" s="10">
        <v>115</v>
      </c>
      <c r="Q641" s="10">
        <v>141</v>
      </c>
      <c r="R641" s="10">
        <v>133</v>
      </c>
      <c r="S641" s="10">
        <v>167</v>
      </c>
      <c r="T641" s="10">
        <v>274</v>
      </c>
      <c r="U641" s="10">
        <v>389</v>
      </c>
      <c r="V641" s="18">
        <f t="shared" si="186"/>
        <v>0.13043478260869565</v>
      </c>
      <c r="W641" s="18">
        <f t="shared" si="187"/>
        <v>0.46808510638297873</v>
      </c>
      <c r="X641" s="18">
        <f t="shared" si="188"/>
        <v>0.72932330827067671</v>
      </c>
      <c r="Y641" s="18">
        <f t="shared" si="189"/>
        <v>0.5948905109489051</v>
      </c>
      <c r="Z641" s="18">
        <f t="shared" si="190"/>
        <v>0.45758354755784064</v>
      </c>
      <c r="AA641" s="47">
        <f t="shared" si="191"/>
        <v>111</v>
      </c>
      <c r="AB641" s="6">
        <f t="shared" si="192"/>
        <v>36</v>
      </c>
      <c r="AC641" s="40">
        <v>156</v>
      </c>
      <c r="AD641" s="40">
        <f t="shared" si="193"/>
        <v>0</v>
      </c>
      <c r="AE641" s="41">
        <f t="shared" si="194"/>
        <v>1</v>
      </c>
      <c r="AF641" s="4">
        <v>11</v>
      </c>
      <c r="AG641" s="4">
        <v>11</v>
      </c>
      <c r="AH641" s="87">
        <f t="shared" si="195"/>
        <v>0</v>
      </c>
      <c r="AI641" s="43">
        <f t="shared" si="196"/>
        <v>0</v>
      </c>
      <c r="AJ641" s="53">
        <f t="shared" si="197"/>
        <v>28.799999999999983</v>
      </c>
      <c r="AK641" s="53">
        <f t="shared" si="198"/>
        <v>1</v>
      </c>
      <c r="AL641" s="53">
        <f t="shared" si="199"/>
        <v>0</v>
      </c>
      <c r="AM641" s="88">
        <f t="shared" si="200"/>
        <v>80</v>
      </c>
      <c r="AN641" s="88">
        <f t="shared" si="201"/>
        <v>0</v>
      </c>
    </row>
    <row r="642" spans="1:40" ht="15" hidden="1" x14ac:dyDescent="0.25">
      <c r="A642" s="11" t="s">
        <v>612</v>
      </c>
      <c r="B642" s="13" t="s">
        <v>628</v>
      </c>
      <c r="C642" s="1" t="str">
        <f t="shared" si="185"/>
        <v>KONYA</v>
      </c>
      <c r="D642" s="14">
        <v>11</v>
      </c>
      <c r="E642" s="14">
        <v>29</v>
      </c>
      <c r="F642" s="14">
        <v>24</v>
      </c>
      <c r="G642" s="14">
        <v>64</v>
      </c>
      <c r="H642" s="15">
        <v>22</v>
      </c>
      <c r="I642" s="15">
        <v>34</v>
      </c>
      <c r="J642" s="15">
        <v>35</v>
      </c>
      <c r="K642" s="15">
        <v>91</v>
      </c>
      <c r="L642" s="49">
        <v>7</v>
      </c>
      <c r="M642" s="6">
        <v>7</v>
      </c>
      <c r="N642" s="16">
        <f t="shared" si="202"/>
        <v>27</v>
      </c>
      <c r="O642" s="17">
        <f t="shared" si="203"/>
        <v>0.421875</v>
      </c>
      <c r="P642" s="10">
        <v>42</v>
      </c>
      <c r="Q642" s="10">
        <v>50</v>
      </c>
      <c r="R642" s="10">
        <v>47</v>
      </c>
      <c r="S642" s="10">
        <v>64</v>
      </c>
      <c r="T642" s="10">
        <v>97</v>
      </c>
      <c r="U642" s="10">
        <v>139</v>
      </c>
      <c r="V642" s="18">
        <f t="shared" si="186"/>
        <v>0.52380952380952384</v>
      </c>
      <c r="W642" s="18">
        <f t="shared" si="187"/>
        <v>0.68</v>
      </c>
      <c r="X642" s="18">
        <f t="shared" si="188"/>
        <v>0.74468085106382975</v>
      </c>
      <c r="Y642" s="18">
        <f t="shared" si="189"/>
        <v>0.71134020618556704</v>
      </c>
      <c r="Z642" s="18">
        <f t="shared" si="190"/>
        <v>0.65467625899280579</v>
      </c>
      <c r="AA642" s="47">
        <f t="shared" si="191"/>
        <v>28</v>
      </c>
      <c r="AB642" s="6">
        <f t="shared" si="192"/>
        <v>12</v>
      </c>
      <c r="AC642" s="40">
        <v>91</v>
      </c>
      <c r="AD642" s="40">
        <f t="shared" si="193"/>
        <v>0</v>
      </c>
      <c r="AE642" s="41">
        <f t="shared" si="194"/>
        <v>1</v>
      </c>
      <c r="AF642" s="4">
        <v>6</v>
      </c>
      <c r="AG642" s="4">
        <v>8</v>
      </c>
      <c r="AH642" s="87">
        <f t="shared" si="195"/>
        <v>0.33333333333333331</v>
      </c>
      <c r="AI642" s="43">
        <f t="shared" si="196"/>
        <v>0.5</v>
      </c>
      <c r="AJ642" s="53">
        <f t="shared" si="197"/>
        <v>0</v>
      </c>
      <c r="AK642" s="53">
        <f t="shared" si="198"/>
        <v>0</v>
      </c>
      <c r="AL642" s="53">
        <f t="shared" si="199"/>
        <v>0</v>
      </c>
      <c r="AM642" s="88">
        <f t="shared" si="200"/>
        <v>0</v>
      </c>
      <c r="AN642" s="88">
        <f t="shared" si="201"/>
        <v>0</v>
      </c>
    </row>
    <row r="643" spans="1:40" ht="15" hidden="1" x14ac:dyDescent="0.25">
      <c r="A643" s="11" t="s">
        <v>612</v>
      </c>
      <c r="B643" s="13" t="s">
        <v>629</v>
      </c>
      <c r="C643" s="1" t="str">
        <f t="shared" si="185"/>
        <v>KONYA</v>
      </c>
      <c r="D643" s="14">
        <v>9</v>
      </c>
      <c r="E643" s="14">
        <v>53</v>
      </c>
      <c r="F643" s="14">
        <v>101</v>
      </c>
      <c r="G643" s="14">
        <v>163</v>
      </c>
      <c r="H643" s="15">
        <v>13</v>
      </c>
      <c r="I643" s="15">
        <v>59</v>
      </c>
      <c r="J643" s="15">
        <v>89</v>
      </c>
      <c r="K643" s="15">
        <v>161</v>
      </c>
      <c r="L643" s="49">
        <v>10</v>
      </c>
      <c r="M643" s="6">
        <v>16</v>
      </c>
      <c r="N643" s="16">
        <f t="shared" si="202"/>
        <v>-2</v>
      </c>
      <c r="O643" s="17">
        <f t="shared" si="203"/>
        <v>-1.2269938650306749E-2</v>
      </c>
      <c r="P643" s="10">
        <v>121</v>
      </c>
      <c r="Q643" s="10">
        <v>153</v>
      </c>
      <c r="R643" s="10">
        <v>119</v>
      </c>
      <c r="S643" s="10">
        <v>156</v>
      </c>
      <c r="T643" s="10">
        <v>272</v>
      </c>
      <c r="U643" s="10">
        <v>393</v>
      </c>
      <c r="V643" s="18">
        <f t="shared" si="186"/>
        <v>0.10743801652892562</v>
      </c>
      <c r="W643" s="18">
        <f t="shared" si="187"/>
        <v>0.38562091503267976</v>
      </c>
      <c r="X643" s="18">
        <f t="shared" si="188"/>
        <v>0.69747899159663862</v>
      </c>
      <c r="Y643" s="18">
        <f t="shared" si="189"/>
        <v>0.5220588235294118</v>
      </c>
      <c r="Z643" s="18">
        <f t="shared" si="190"/>
        <v>0.3944020356234097</v>
      </c>
      <c r="AA643" s="47">
        <f t="shared" si="191"/>
        <v>130</v>
      </c>
      <c r="AB643" s="6">
        <f t="shared" si="192"/>
        <v>36</v>
      </c>
      <c r="AC643" s="40">
        <v>161</v>
      </c>
      <c r="AD643" s="40">
        <f t="shared" si="193"/>
        <v>0</v>
      </c>
      <c r="AE643" s="41">
        <f t="shared" si="194"/>
        <v>1</v>
      </c>
      <c r="AF643" s="4">
        <v>9</v>
      </c>
      <c r="AG643" s="4">
        <v>10</v>
      </c>
      <c r="AH643" s="87">
        <f t="shared" si="195"/>
        <v>0.1111111111111111</v>
      </c>
      <c r="AI643" s="43">
        <f t="shared" si="196"/>
        <v>0.2</v>
      </c>
      <c r="AJ643" s="53">
        <f t="shared" si="197"/>
        <v>48.399999999999977</v>
      </c>
      <c r="AK643" s="53">
        <f t="shared" si="198"/>
        <v>2</v>
      </c>
      <c r="AL643" s="53">
        <f t="shared" si="199"/>
        <v>0</v>
      </c>
      <c r="AM643" s="88">
        <f t="shared" si="200"/>
        <v>160</v>
      </c>
      <c r="AN643" s="88">
        <f t="shared" si="201"/>
        <v>0</v>
      </c>
    </row>
    <row r="644" spans="1:40" ht="15" hidden="1" x14ac:dyDescent="0.25">
      <c r="A644" s="11" t="s">
        <v>612</v>
      </c>
      <c r="B644" s="13" t="s">
        <v>630</v>
      </c>
      <c r="C644" s="1" t="str">
        <f t="shared" si="185"/>
        <v>KONYA</v>
      </c>
      <c r="D644" s="14">
        <v>57</v>
      </c>
      <c r="E644" s="14">
        <v>224</v>
      </c>
      <c r="F644" s="14">
        <v>371</v>
      </c>
      <c r="G644" s="14">
        <v>652</v>
      </c>
      <c r="H644" s="15">
        <v>61</v>
      </c>
      <c r="I644" s="15">
        <v>231</v>
      </c>
      <c r="J644" s="15">
        <v>407</v>
      </c>
      <c r="K644" s="15">
        <v>699</v>
      </c>
      <c r="L644" s="49">
        <v>36</v>
      </c>
      <c r="M644" s="6">
        <v>81</v>
      </c>
      <c r="N644" s="16">
        <f t="shared" si="202"/>
        <v>47</v>
      </c>
      <c r="O644" s="17">
        <f t="shared" si="203"/>
        <v>7.2085889570552147E-2</v>
      </c>
      <c r="P644" s="10">
        <v>573</v>
      </c>
      <c r="Q644" s="10">
        <v>766</v>
      </c>
      <c r="R644" s="10">
        <v>529</v>
      </c>
      <c r="S644" s="10">
        <v>754</v>
      </c>
      <c r="T644" s="10">
        <v>1295</v>
      </c>
      <c r="U644" s="10">
        <v>1868</v>
      </c>
      <c r="V644" s="18">
        <f t="shared" si="186"/>
        <v>0.10645724258289703</v>
      </c>
      <c r="W644" s="18">
        <f t="shared" si="187"/>
        <v>0.30156657963446476</v>
      </c>
      <c r="X644" s="18">
        <f t="shared" si="188"/>
        <v>0.68431001890359167</v>
      </c>
      <c r="Y644" s="18">
        <f t="shared" si="189"/>
        <v>0.45791505791505793</v>
      </c>
      <c r="Z644" s="18">
        <f t="shared" si="190"/>
        <v>0.3501070663811563</v>
      </c>
      <c r="AA644" s="47">
        <f t="shared" si="191"/>
        <v>702</v>
      </c>
      <c r="AB644" s="6">
        <f t="shared" si="192"/>
        <v>167</v>
      </c>
      <c r="AC644" s="40">
        <v>658</v>
      </c>
      <c r="AD644" s="40">
        <f t="shared" si="193"/>
        <v>41</v>
      </c>
      <c r="AE644" s="41">
        <f t="shared" si="194"/>
        <v>0.94134477825464946</v>
      </c>
      <c r="AF644" s="4">
        <v>35</v>
      </c>
      <c r="AG644" s="4">
        <v>39</v>
      </c>
      <c r="AH644" s="87">
        <f t="shared" si="195"/>
        <v>0.11428571428571428</v>
      </c>
      <c r="AI644" s="43">
        <f t="shared" si="196"/>
        <v>0.20512820512820512</v>
      </c>
      <c r="AJ644" s="53">
        <f t="shared" si="197"/>
        <v>313.49999999999989</v>
      </c>
      <c r="AK644" s="53">
        <f t="shared" si="198"/>
        <v>15</v>
      </c>
      <c r="AL644" s="53">
        <f t="shared" si="199"/>
        <v>3</v>
      </c>
      <c r="AM644" s="88">
        <f t="shared" si="200"/>
        <v>1200</v>
      </c>
      <c r="AN644" s="88">
        <f t="shared" si="201"/>
        <v>3600</v>
      </c>
    </row>
    <row r="645" spans="1:40" ht="15" hidden="1" x14ac:dyDescent="0.25">
      <c r="A645" s="11" t="s">
        <v>612</v>
      </c>
      <c r="B645" s="13" t="s">
        <v>631</v>
      </c>
      <c r="C645" s="1" t="str">
        <f t="shared" si="185"/>
        <v>KONYA</v>
      </c>
      <c r="D645" s="14">
        <v>42</v>
      </c>
      <c r="E645" s="14">
        <v>211</v>
      </c>
      <c r="F645" s="14">
        <v>254</v>
      </c>
      <c r="G645" s="14">
        <v>507</v>
      </c>
      <c r="H645" s="15">
        <v>36</v>
      </c>
      <c r="I645" s="15">
        <v>210</v>
      </c>
      <c r="J645" s="15">
        <v>252</v>
      </c>
      <c r="K645" s="15">
        <v>498</v>
      </c>
      <c r="L645" s="49">
        <v>56</v>
      </c>
      <c r="M645" s="6">
        <v>48</v>
      </c>
      <c r="N645" s="16">
        <f t="shared" si="202"/>
        <v>-9</v>
      </c>
      <c r="O645" s="17">
        <f t="shared" si="203"/>
        <v>-1.7751479289940829E-2</v>
      </c>
      <c r="P645" s="10">
        <v>463</v>
      </c>
      <c r="Q645" s="10">
        <v>545</v>
      </c>
      <c r="R645" s="10">
        <v>416</v>
      </c>
      <c r="S645" s="10">
        <v>564</v>
      </c>
      <c r="T645" s="10">
        <v>961</v>
      </c>
      <c r="U645" s="10">
        <v>1424</v>
      </c>
      <c r="V645" s="18">
        <f t="shared" si="186"/>
        <v>7.775377969762419E-2</v>
      </c>
      <c r="W645" s="18">
        <f t="shared" si="187"/>
        <v>0.38532110091743121</v>
      </c>
      <c r="X645" s="18">
        <f t="shared" si="188"/>
        <v>0.625</v>
      </c>
      <c r="Y645" s="18">
        <f t="shared" si="189"/>
        <v>0.48907388137356922</v>
      </c>
      <c r="Z645" s="18">
        <f t="shared" si="190"/>
        <v>0.3553370786516854</v>
      </c>
      <c r="AA645" s="47">
        <f t="shared" si="191"/>
        <v>491</v>
      </c>
      <c r="AB645" s="6">
        <f t="shared" si="192"/>
        <v>156</v>
      </c>
      <c r="AC645" s="40">
        <v>498</v>
      </c>
      <c r="AD645" s="40">
        <f t="shared" si="193"/>
        <v>0</v>
      </c>
      <c r="AE645" s="41">
        <f t="shared" si="194"/>
        <v>1</v>
      </c>
      <c r="AF645" s="4">
        <v>32</v>
      </c>
      <c r="AG645" s="4">
        <v>33</v>
      </c>
      <c r="AH645" s="87">
        <f t="shared" si="195"/>
        <v>3.125E-2</v>
      </c>
      <c r="AI645" s="43">
        <f t="shared" si="196"/>
        <v>6.0606060606060608E-2</v>
      </c>
      <c r="AJ645" s="53">
        <f t="shared" si="197"/>
        <v>202.69999999999993</v>
      </c>
      <c r="AK645" s="53">
        <f t="shared" si="198"/>
        <v>10</v>
      </c>
      <c r="AL645" s="53">
        <f t="shared" si="199"/>
        <v>2</v>
      </c>
      <c r="AM645" s="88">
        <f t="shared" si="200"/>
        <v>800</v>
      </c>
      <c r="AN645" s="88">
        <f t="shared" si="201"/>
        <v>2400</v>
      </c>
    </row>
    <row r="646" spans="1:40" ht="15" hidden="1" x14ac:dyDescent="0.25">
      <c r="A646" s="11" t="s">
        <v>612</v>
      </c>
      <c r="B646" s="13" t="s">
        <v>632</v>
      </c>
      <c r="C646" s="1" t="str">
        <f t="shared" ref="C646:C709" si="204">A646</f>
        <v>KONYA</v>
      </c>
      <c r="D646" s="14">
        <v>26</v>
      </c>
      <c r="E646" s="14">
        <v>227</v>
      </c>
      <c r="F646" s="14">
        <v>577</v>
      </c>
      <c r="G646" s="14">
        <v>830</v>
      </c>
      <c r="H646" s="15">
        <v>47</v>
      </c>
      <c r="I646" s="15">
        <v>339</v>
      </c>
      <c r="J646" s="15">
        <v>630</v>
      </c>
      <c r="K646" s="15">
        <v>1016</v>
      </c>
      <c r="L646" s="49">
        <v>37</v>
      </c>
      <c r="M646" s="6">
        <v>188</v>
      </c>
      <c r="N646" s="16">
        <f t="shared" si="202"/>
        <v>186</v>
      </c>
      <c r="O646" s="17">
        <f t="shared" si="203"/>
        <v>0.22409638554216868</v>
      </c>
      <c r="P646" s="10">
        <v>723</v>
      </c>
      <c r="Q646" s="10">
        <v>932</v>
      </c>
      <c r="R646" s="10">
        <v>671</v>
      </c>
      <c r="S646" s="10">
        <v>923</v>
      </c>
      <c r="T646" s="10">
        <v>1603</v>
      </c>
      <c r="U646" s="10">
        <v>2326</v>
      </c>
      <c r="V646" s="18">
        <f t="shared" ref="V646:V709" si="205">H646/P646</f>
        <v>6.5006915629322273E-2</v>
      </c>
      <c r="W646" s="18">
        <f t="shared" ref="W646:W709" si="206">I646/Q646</f>
        <v>0.36373390557939916</v>
      </c>
      <c r="X646" s="18">
        <f t="shared" ref="X646:X709" si="207">((J646+L646)-M646)/R646</f>
        <v>0.713859910581222</v>
      </c>
      <c r="Y646" s="18">
        <f t="shared" ref="Y646:Y709" si="208">((I646+J646+L646)-M646)/T646</f>
        <v>0.51029320024953218</v>
      </c>
      <c r="Z646" s="18">
        <f t="shared" ref="Z646:Z709" si="209">((K646+L646)-M646)/U646</f>
        <v>0.3718830610490112</v>
      </c>
      <c r="AA646" s="47">
        <f t="shared" ref="AA646:AA709" si="210">T646-((I646+J646+L646)-M646)</f>
        <v>785</v>
      </c>
      <c r="AB646" s="6">
        <f t="shared" ref="AB646:AB709" si="211">R646-((J646+L646)-M646)</f>
        <v>192</v>
      </c>
      <c r="AC646" s="40">
        <v>987</v>
      </c>
      <c r="AD646" s="40">
        <f t="shared" ref="AD646:AD709" si="212">K646-AC646</f>
        <v>29</v>
      </c>
      <c r="AE646" s="41">
        <f t="shared" ref="AE646:AE709" si="213">AC646/K646</f>
        <v>0.97145669291338588</v>
      </c>
      <c r="AF646" s="4">
        <v>40</v>
      </c>
      <c r="AG646" s="4">
        <v>47</v>
      </c>
      <c r="AH646" s="87">
        <f t="shared" ref="AH646:AH709" si="214">IF((AG646-AF646)/AF646&gt;0,(AG646-AF646)/AF646,0)</f>
        <v>0.17499999999999999</v>
      </c>
      <c r="AI646" s="43">
        <f t="shared" ref="AI646:AI709" si="215">IF(((AG646-AF646)*2)/AG646&gt;0,((AG646-AF646)*2)/AG646,0)</f>
        <v>0.2978723404255319</v>
      </c>
      <c r="AJ646" s="53">
        <f t="shared" ref="AJ646:AJ709" si="216">IF((T646*0.7)-((I646+J646+L646)-M646)&gt;0,(T646*0.7)-((I646+J646+L646)-M646),0)</f>
        <v>304.09999999999991</v>
      </c>
      <c r="AK646" s="53">
        <f t="shared" ref="AK646:AK709" si="217">IF(AJ646/20&gt;0,INT(AJ646/20),0)</f>
        <v>15</v>
      </c>
      <c r="AL646" s="53">
        <f t="shared" ref="AL646:AL709" si="218">IF(AK646/5&gt;0.49,INT(AK646/5),0)</f>
        <v>3</v>
      </c>
      <c r="AM646" s="88">
        <f t="shared" si="200"/>
        <v>1200</v>
      </c>
      <c r="AN646" s="88">
        <f t="shared" si="201"/>
        <v>3600</v>
      </c>
    </row>
    <row r="647" spans="1:40" ht="15" hidden="1" x14ac:dyDescent="0.25">
      <c r="A647" s="11" t="s">
        <v>612</v>
      </c>
      <c r="B647" s="13" t="s">
        <v>633</v>
      </c>
      <c r="C647" s="1" t="str">
        <f t="shared" si="204"/>
        <v>KONYA</v>
      </c>
      <c r="D647" s="14">
        <v>112</v>
      </c>
      <c r="E647" s="14">
        <v>1189</v>
      </c>
      <c r="F647" s="14">
        <v>2076</v>
      </c>
      <c r="G647" s="14">
        <v>3377</v>
      </c>
      <c r="H647" s="15">
        <v>152</v>
      </c>
      <c r="I647" s="15">
        <v>1184</v>
      </c>
      <c r="J647" s="15">
        <v>2523</v>
      </c>
      <c r="K647" s="15">
        <v>3859</v>
      </c>
      <c r="L647" s="49">
        <v>275</v>
      </c>
      <c r="M647" s="6">
        <v>567</v>
      </c>
      <c r="N647" s="16">
        <f t="shared" si="202"/>
        <v>482</v>
      </c>
      <c r="O647" s="17">
        <f t="shared" si="203"/>
        <v>0.14273023393544565</v>
      </c>
      <c r="P647" s="10">
        <v>4430</v>
      </c>
      <c r="Q647" s="10">
        <v>5612</v>
      </c>
      <c r="R647" s="10">
        <v>4284</v>
      </c>
      <c r="S647" s="10">
        <v>5674</v>
      </c>
      <c r="T647" s="10">
        <v>9896</v>
      </c>
      <c r="U647" s="10">
        <v>14326</v>
      </c>
      <c r="V647" s="18">
        <f t="shared" si="205"/>
        <v>3.4311512415349889E-2</v>
      </c>
      <c r="W647" s="18">
        <f t="shared" si="206"/>
        <v>0.21097647897362795</v>
      </c>
      <c r="X647" s="18">
        <f t="shared" si="207"/>
        <v>0.52077497665732964</v>
      </c>
      <c r="Y647" s="18">
        <f t="shared" si="208"/>
        <v>0.34508892481810832</v>
      </c>
      <c r="Z647" s="18">
        <f t="shared" si="209"/>
        <v>0.24898785425101214</v>
      </c>
      <c r="AA647" s="47">
        <f t="shared" si="210"/>
        <v>6481</v>
      </c>
      <c r="AB647" s="6">
        <f t="shared" si="211"/>
        <v>2053</v>
      </c>
      <c r="AC647" s="40">
        <v>3715</v>
      </c>
      <c r="AD647" s="40">
        <f t="shared" si="212"/>
        <v>144</v>
      </c>
      <c r="AE647" s="41">
        <f t="shared" si="213"/>
        <v>0.96268463332469556</v>
      </c>
      <c r="AF647" s="4">
        <v>128</v>
      </c>
      <c r="AG647" s="4">
        <v>184</v>
      </c>
      <c r="AH647" s="87">
        <f t="shared" si="214"/>
        <v>0.4375</v>
      </c>
      <c r="AI647" s="43">
        <f t="shared" si="215"/>
        <v>0.60869565217391308</v>
      </c>
      <c r="AJ647" s="53">
        <f t="shared" si="216"/>
        <v>3512.2</v>
      </c>
      <c r="AK647" s="53">
        <f t="shared" si="217"/>
        <v>175</v>
      </c>
      <c r="AL647" s="53">
        <f t="shared" si="218"/>
        <v>35</v>
      </c>
      <c r="AM647" s="88">
        <f t="shared" ref="AM647:AM710" si="219">IF(AK647&gt;0.49,(AK647*$AM$1)/1000,0)</f>
        <v>14000</v>
      </c>
      <c r="AN647" s="88">
        <f t="shared" ref="AN647:AN710" si="220">IF(AL647&gt;0.49,(AL647*$AN$1)/1000,0)</f>
        <v>42000</v>
      </c>
    </row>
    <row r="648" spans="1:40" ht="15" hidden="1" x14ac:dyDescent="0.25">
      <c r="A648" s="11" t="s">
        <v>612</v>
      </c>
      <c r="B648" s="13" t="s">
        <v>634</v>
      </c>
      <c r="C648" s="1" t="str">
        <f t="shared" si="204"/>
        <v>KONYA</v>
      </c>
      <c r="D648" s="14">
        <v>32</v>
      </c>
      <c r="E648" s="14">
        <v>227</v>
      </c>
      <c r="F648" s="14">
        <v>278</v>
      </c>
      <c r="G648" s="14">
        <v>537</v>
      </c>
      <c r="H648" s="15">
        <v>118</v>
      </c>
      <c r="I648" s="15">
        <v>371</v>
      </c>
      <c r="J648" s="15">
        <v>371</v>
      </c>
      <c r="K648" s="15">
        <v>860</v>
      </c>
      <c r="L648" s="49">
        <v>80</v>
      </c>
      <c r="M648" s="6">
        <v>50</v>
      </c>
      <c r="N648" s="16">
        <f t="shared" si="202"/>
        <v>323</v>
      </c>
      <c r="O648" s="17">
        <f t="shared" si="203"/>
        <v>0.6014897579143389</v>
      </c>
      <c r="P648" s="10">
        <v>533</v>
      </c>
      <c r="Q648" s="10">
        <v>703</v>
      </c>
      <c r="R648" s="10">
        <v>549</v>
      </c>
      <c r="S648" s="10">
        <v>727</v>
      </c>
      <c r="T648" s="10">
        <v>1252</v>
      </c>
      <c r="U648" s="10">
        <v>1785</v>
      </c>
      <c r="V648" s="18">
        <f t="shared" si="205"/>
        <v>0.22138836772983114</v>
      </c>
      <c r="W648" s="18">
        <f t="shared" si="206"/>
        <v>0.52773826458036988</v>
      </c>
      <c r="X648" s="18">
        <f t="shared" si="207"/>
        <v>0.73041894353369763</v>
      </c>
      <c r="Y648" s="18">
        <f t="shared" si="208"/>
        <v>0.61661341853035145</v>
      </c>
      <c r="Z648" s="18">
        <f t="shared" si="209"/>
        <v>0.49859943977591037</v>
      </c>
      <c r="AA648" s="47">
        <f t="shared" si="210"/>
        <v>480</v>
      </c>
      <c r="AB648" s="6">
        <f t="shared" si="211"/>
        <v>148</v>
      </c>
      <c r="AC648" s="40">
        <v>860</v>
      </c>
      <c r="AD648" s="40">
        <f t="shared" si="212"/>
        <v>0</v>
      </c>
      <c r="AE648" s="41">
        <f t="shared" si="213"/>
        <v>1</v>
      </c>
      <c r="AF648" s="4">
        <v>43</v>
      </c>
      <c r="AG648" s="4">
        <v>41</v>
      </c>
      <c r="AH648" s="87">
        <f t="shared" si="214"/>
        <v>0</v>
      </c>
      <c r="AI648" s="43">
        <f t="shared" si="215"/>
        <v>0</v>
      </c>
      <c r="AJ648" s="53">
        <f t="shared" si="216"/>
        <v>104.39999999999998</v>
      </c>
      <c r="AK648" s="53">
        <f t="shared" si="217"/>
        <v>5</v>
      </c>
      <c r="AL648" s="53">
        <f t="shared" si="218"/>
        <v>1</v>
      </c>
      <c r="AM648" s="88">
        <f t="shared" si="219"/>
        <v>400</v>
      </c>
      <c r="AN648" s="88">
        <f t="shared" si="220"/>
        <v>1200</v>
      </c>
    </row>
    <row r="649" spans="1:40" ht="15" hidden="1" x14ac:dyDescent="0.25">
      <c r="A649" s="11" t="s">
        <v>612</v>
      </c>
      <c r="B649" s="13" t="s">
        <v>635</v>
      </c>
      <c r="C649" s="1" t="str">
        <f t="shared" si="204"/>
        <v>KONYA</v>
      </c>
      <c r="D649" s="14">
        <v>330</v>
      </c>
      <c r="E649" s="14">
        <v>1602</v>
      </c>
      <c r="F649" s="14">
        <v>2993</v>
      </c>
      <c r="G649" s="14">
        <v>4925</v>
      </c>
      <c r="H649" s="15">
        <v>371</v>
      </c>
      <c r="I649" s="15">
        <v>1706</v>
      </c>
      <c r="J649" s="15">
        <v>3460</v>
      </c>
      <c r="K649" s="15">
        <v>5537</v>
      </c>
      <c r="L649" s="49">
        <v>202</v>
      </c>
      <c r="M649" s="6">
        <v>830</v>
      </c>
      <c r="N649" s="16">
        <f t="shared" si="202"/>
        <v>612</v>
      </c>
      <c r="O649" s="17">
        <f t="shared" si="203"/>
        <v>0.12426395939086295</v>
      </c>
      <c r="P649" s="10">
        <v>4525</v>
      </c>
      <c r="Q649" s="10">
        <v>5688</v>
      </c>
      <c r="R649" s="10">
        <v>4166</v>
      </c>
      <c r="S649" s="10">
        <v>5708</v>
      </c>
      <c r="T649" s="10">
        <v>9854</v>
      </c>
      <c r="U649" s="10">
        <v>14379</v>
      </c>
      <c r="V649" s="18">
        <f t="shared" si="205"/>
        <v>8.1988950276243089E-2</v>
      </c>
      <c r="W649" s="18">
        <f t="shared" si="206"/>
        <v>0.29992967651195501</v>
      </c>
      <c r="X649" s="18">
        <f t="shared" si="207"/>
        <v>0.67978876620259243</v>
      </c>
      <c r="Y649" s="18">
        <f t="shared" si="208"/>
        <v>0.46052364522021516</v>
      </c>
      <c r="Z649" s="18">
        <f t="shared" si="209"/>
        <v>0.34140065373113571</v>
      </c>
      <c r="AA649" s="47">
        <f t="shared" si="210"/>
        <v>5316</v>
      </c>
      <c r="AB649" s="6">
        <f t="shared" si="211"/>
        <v>1334</v>
      </c>
      <c r="AC649" s="40">
        <v>4069</v>
      </c>
      <c r="AD649" s="40">
        <f t="shared" si="212"/>
        <v>1468</v>
      </c>
      <c r="AE649" s="41">
        <f t="shared" si="213"/>
        <v>0.73487448076575768</v>
      </c>
      <c r="AF649" s="4">
        <v>142</v>
      </c>
      <c r="AG649" s="4">
        <v>204</v>
      </c>
      <c r="AH649" s="87">
        <f t="shared" si="214"/>
        <v>0.43661971830985913</v>
      </c>
      <c r="AI649" s="43">
        <f t="shared" si="215"/>
        <v>0.60784313725490191</v>
      </c>
      <c r="AJ649" s="53">
        <f t="shared" si="216"/>
        <v>2359.7999999999993</v>
      </c>
      <c r="AK649" s="53">
        <f t="shared" si="217"/>
        <v>117</v>
      </c>
      <c r="AL649" s="53">
        <f t="shared" si="218"/>
        <v>23</v>
      </c>
      <c r="AM649" s="88">
        <f t="shared" si="219"/>
        <v>9360</v>
      </c>
      <c r="AN649" s="88">
        <f t="shared" si="220"/>
        <v>27600</v>
      </c>
    </row>
    <row r="650" spans="1:40" ht="15" hidden="1" x14ac:dyDescent="0.25">
      <c r="A650" s="11" t="s">
        <v>612</v>
      </c>
      <c r="B650" s="13" t="s">
        <v>636</v>
      </c>
      <c r="C650" s="1" t="str">
        <f t="shared" si="204"/>
        <v>KONYA</v>
      </c>
      <c r="D650" s="14">
        <v>5</v>
      </c>
      <c r="E650" s="14">
        <v>94</v>
      </c>
      <c r="F650" s="14">
        <v>181</v>
      </c>
      <c r="G650" s="14">
        <v>280</v>
      </c>
      <c r="H650" s="15">
        <v>13</v>
      </c>
      <c r="I650" s="15">
        <v>96</v>
      </c>
      <c r="J650" s="15">
        <v>200</v>
      </c>
      <c r="K650" s="15">
        <v>309</v>
      </c>
      <c r="L650" s="49">
        <v>27</v>
      </c>
      <c r="M650" s="6">
        <v>47</v>
      </c>
      <c r="N650" s="16">
        <f t="shared" si="202"/>
        <v>29</v>
      </c>
      <c r="O650" s="17">
        <f t="shared" si="203"/>
        <v>0.10357142857142858</v>
      </c>
      <c r="P650" s="10">
        <v>301</v>
      </c>
      <c r="Q650" s="10">
        <v>427</v>
      </c>
      <c r="R650" s="10">
        <v>265</v>
      </c>
      <c r="S650" s="10">
        <v>372</v>
      </c>
      <c r="T650" s="10">
        <v>692</v>
      </c>
      <c r="U650" s="10">
        <v>993</v>
      </c>
      <c r="V650" s="18">
        <f t="shared" si="205"/>
        <v>4.3189368770764118E-2</v>
      </c>
      <c r="W650" s="18">
        <f t="shared" si="206"/>
        <v>0.22482435597189696</v>
      </c>
      <c r="X650" s="18">
        <f t="shared" si="207"/>
        <v>0.67924528301886788</v>
      </c>
      <c r="Y650" s="18">
        <f t="shared" si="208"/>
        <v>0.39884393063583817</v>
      </c>
      <c r="Z650" s="18">
        <f t="shared" si="209"/>
        <v>0.29103726082578046</v>
      </c>
      <c r="AA650" s="47">
        <f t="shared" si="210"/>
        <v>416</v>
      </c>
      <c r="AB650" s="6">
        <f t="shared" si="211"/>
        <v>85</v>
      </c>
      <c r="AC650" s="40">
        <v>309</v>
      </c>
      <c r="AD650" s="40">
        <f t="shared" si="212"/>
        <v>0</v>
      </c>
      <c r="AE650" s="41">
        <f t="shared" si="213"/>
        <v>1</v>
      </c>
      <c r="AF650" s="4">
        <v>18</v>
      </c>
      <c r="AG650" s="4">
        <v>19</v>
      </c>
      <c r="AH650" s="87">
        <f t="shared" si="214"/>
        <v>5.5555555555555552E-2</v>
      </c>
      <c r="AI650" s="43">
        <f t="shared" si="215"/>
        <v>0.10526315789473684</v>
      </c>
      <c r="AJ650" s="53">
        <f t="shared" si="216"/>
        <v>208.39999999999998</v>
      </c>
      <c r="AK650" s="53">
        <f t="shared" si="217"/>
        <v>10</v>
      </c>
      <c r="AL650" s="53">
        <f t="shared" si="218"/>
        <v>2</v>
      </c>
      <c r="AM650" s="88">
        <f t="shared" si="219"/>
        <v>800</v>
      </c>
      <c r="AN650" s="88">
        <f t="shared" si="220"/>
        <v>2400</v>
      </c>
    </row>
    <row r="651" spans="1:40" ht="15" hidden="1" x14ac:dyDescent="0.25">
      <c r="A651" s="11" t="s">
        <v>612</v>
      </c>
      <c r="B651" s="13" t="s">
        <v>637</v>
      </c>
      <c r="C651" s="1" t="str">
        <f t="shared" si="204"/>
        <v>KONYA</v>
      </c>
      <c r="D651" s="14">
        <v>399</v>
      </c>
      <c r="E651" s="14">
        <v>2336</v>
      </c>
      <c r="F651" s="14">
        <v>4989</v>
      </c>
      <c r="G651" s="14">
        <v>7724</v>
      </c>
      <c r="H651" s="15">
        <v>591</v>
      </c>
      <c r="I651" s="15">
        <v>2332</v>
      </c>
      <c r="J651" s="15">
        <v>5964</v>
      </c>
      <c r="K651" s="15">
        <v>8887</v>
      </c>
      <c r="L651" s="49">
        <v>186</v>
      </c>
      <c r="M651" s="6">
        <v>1599</v>
      </c>
      <c r="N651" s="16">
        <f t="shared" si="202"/>
        <v>1163</v>
      </c>
      <c r="O651" s="17">
        <f t="shared" si="203"/>
        <v>0.15056965302951839</v>
      </c>
      <c r="P651" s="10">
        <v>7721</v>
      </c>
      <c r="Q651" s="10">
        <v>9714</v>
      </c>
      <c r="R651" s="10">
        <v>7237</v>
      </c>
      <c r="S651" s="10">
        <v>9791</v>
      </c>
      <c r="T651" s="10">
        <v>16951</v>
      </c>
      <c r="U651" s="10">
        <v>24672</v>
      </c>
      <c r="V651" s="18">
        <f t="shared" si="205"/>
        <v>7.6544489055821785E-2</v>
      </c>
      <c r="W651" s="18">
        <f t="shared" si="206"/>
        <v>0.24006588429071443</v>
      </c>
      <c r="X651" s="18">
        <f t="shared" si="207"/>
        <v>0.62885173414398232</v>
      </c>
      <c r="Y651" s="18">
        <f t="shared" si="208"/>
        <v>0.4060527402513126</v>
      </c>
      <c r="Z651" s="18">
        <f t="shared" si="209"/>
        <v>0.30293450064850841</v>
      </c>
      <c r="AA651" s="47">
        <f t="shared" si="210"/>
        <v>10068</v>
      </c>
      <c r="AB651" s="6">
        <f t="shared" si="211"/>
        <v>2686</v>
      </c>
      <c r="AC651" s="40">
        <v>6839</v>
      </c>
      <c r="AD651" s="40">
        <f t="shared" si="212"/>
        <v>2048</v>
      </c>
      <c r="AE651" s="41">
        <f t="shared" si="213"/>
        <v>0.76955102959378863</v>
      </c>
      <c r="AF651" s="4">
        <v>200</v>
      </c>
      <c r="AG651" s="4">
        <v>335</v>
      </c>
      <c r="AH651" s="87">
        <f t="shared" si="214"/>
        <v>0.67500000000000004</v>
      </c>
      <c r="AI651" s="43">
        <f t="shared" si="215"/>
        <v>0.80597014925373134</v>
      </c>
      <c r="AJ651" s="53">
        <f t="shared" si="216"/>
        <v>4982.6999999999989</v>
      </c>
      <c r="AK651" s="53">
        <f t="shared" si="217"/>
        <v>249</v>
      </c>
      <c r="AL651" s="53">
        <f t="shared" si="218"/>
        <v>49</v>
      </c>
      <c r="AM651" s="88">
        <f t="shared" si="219"/>
        <v>19920</v>
      </c>
      <c r="AN651" s="88">
        <f t="shared" si="220"/>
        <v>58800</v>
      </c>
    </row>
    <row r="652" spans="1:40" ht="15" hidden="1" x14ac:dyDescent="0.25">
      <c r="A652" s="11" t="s">
        <v>612</v>
      </c>
      <c r="B652" s="13" t="s">
        <v>638</v>
      </c>
      <c r="C652" s="1" t="str">
        <f t="shared" si="204"/>
        <v>KONYA</v>
      </c>
      <c r="D652" s="14">
        <v>71</v>
      </c>
      <c r="E652" s="14">
        <v>254</v>
      </c>
      <c r="F652" s="14">
        <v>630</v>
      </c>
      <c r="G652" s="14">
        <v>955</v>
      </c>
      <c r="H652" s="15">
        <v>70</v>
      </c>
      <c r="I652" s="15">
        <v>361</v>
      </c>
      <c r="J652" s="15">
        <v>661</v>
      </c>
      <c r="K652" s="15">
        <v>1092</v>
      </c>
      <c r="L652" s="49">
        <v>22</v>
      </c>
      <c r="M652" s="6">
        <v>159</v>
      </c>
      <c r="N652" s="16">
        <f t="shared" si="202"/>
        <v>137</v>
      </c>
      <c r="O652" s="17">
        <f t="shared" si="203"/>
        <v>0.14345549738219895</v>
      </c>
      <c r="P652" s="10">
        <v>710</v>
      </c>
      <c r="Q652" s="10">
        <v>879</v>
      </c>
      <c r="R652" s="10">
        <v>674</v>
      </c>
      <c r="S652" s="10">
        <v>921</v>
      </c>
      <c r="T652" s="10">
        <v>1553</v>
      </c>
      <c r="U652" s="10">
        <v>2263</v>
      </c>
      <c r="V652" s="18">
        <f t="shared" si="205"/>
        <v>9.8591549295774641E-2</v>
      </c>
      <c r="W652" s="18">
        <f t="shared" si="206"/>
        <v>0.41069397042093286</v>
      </c>
      <c r="X652" s="18">
        <f t="shared" si="207"/>
        <v>0.77744807121661719</v>
      </c>
      <c r="Y652" s="18">
        <f t="shared" si="208"/>
        <v>0.56986477784932388</v>
      </c>
      <c r="Z652" s="18">
        <f t="shared" si="209"/>
        <v>0.42200618647812638</v>
      </c>
      <c r="AA652" s="47">
        <f t="shared" si="210"/>
        <v>668</v>
      </c>
      <c r="AB652" s="6">
        <f t="shared" si="211"/>
        <v>150</v>
      </c>
      <c r="AC652" s="40">
        <v>1020</v>
      </c>
      <c r="AD652" s="40">
        <f t="shared" si="212"/>
        <v>72</v>
      </c>
      <c r="AE652" s="41">
        <f t="shared" si="213"/>
        <v>0.93406593406593408</v>
      </c>
      <c r="AF652" s="4">
        <v>32</v>
      </c>
      <c r="AG652" s="4">
        <v>49</v>
      </c>
      <c r="AH652" s="87">
        <f t="shared" si="214"/>
        <v>0.53125</v>
      </c>
      <c r="AI652" s="43">
        <f t="shared" si="215"/>
        <v>0.69387755102040816</v>
      </c>
      <c r="AJ652" s="53">
        <f t="shared" si="216"/>
        <v>202.09999999999991</v>
      </c>
      <c r="AK652" s="53">
        <f t="shared" si="217"/>
        <v>10</v>
      </c>
      <c r="AL652" s="53">
        <f t="shared" si="218"/>
        <v>2</v>
      </c>
      <c r="AM652" s="88">
        <f t="shared" si="219"/>
        <v>800</v>
      </c>
      <c r="AN652" s="88">
        <f t="shared" si="220"/>
        <v>2400</v>
      </c>
    </row>
    <row r="653" spans="1:40" ht="15" hidden="1" x14ac:dyDescent="0.25">
      <c r="A653" s="11" t="s">
        <v>612</v>
      </c>
      <c r="B653" s="13" t="s">
        <v>639</v>
      </c>
      <c r="C653" s="1" t="str">
        <f t="shared" si="204"/>
        <v>KONYA</v>
      </c>
      <c r="D653" s="14">
        <v>21</v>
      </c>
      <c r="E653" s="14">
        <v>75</v>
      </c>
      <c r="F653" s="14">
        <v>39</v>
      </c>
      <c r="G653" s="14">
        <v>135</v>
      </c>
      <c r="H653" s="15">
        <v>10</v>
      </c>
      <c r="I653" s="15">
        <v>59</v>
      </c>
      <c r="J653" s="15">
        <v>43</v>
      </c>
      <c r="K653" s="15">
        <v>112</v>
      </c>
      <c r="L653" s="49">
        <v>23</v>
      </c>
      <c r="M653" s="6">
        <v>5</v>
      </c>
      <c r="N653" s="16">
        <f t="shared" si="202"/>
        <v>-23</v>
      </c>
      <c r="O653" s="17">
        <f t="shared" si="203"/>
        <v>-0.17037037037037037</v>
      </c>
      <c r="P653" s="10">
        <v>62</v>
      </c>
      <c r="Q653" s="10">
        <v>82</v>
      </c>
      <c r="R653" s="10">
        <v>80</v>
      </c>
      <c r="S653" s="10">
        <v>111</v>
      </c>
      <c r="T653" s="10">
        <v>162</v>
      </c>
      <c r="U653" s="10">
        <v>224</v>
      </c>
      <c r="V653" s="18">
        <f t="shared" si="205"/>
        <v>0.16129032258064516</v>
      </c>
      <c r="W653" s="18">
        <f t="shared" si="206"/>
        <v>0.71951219512195119</v>
      </c>
      <c r="X653" s="18">
        <f t="shared" si="207"/>
        <v>0.76249999999999996</v>
      </c>
      <c r="Y653" s="18">
        <f t="shared" si="208"/>
        <v>0.7407407407407407</v>
      </c>
      <c r="Z653" s="18">
        <f t="shared" si="209"/>
        <v>0.5803571428571429</v>
      </c>
      <c r="AA653" s="47">
        <f t="shared" si="210"/>
        <v>42</v>
      </c>
      <c r="AB653" s="6">
        <f t="shared" si="211"/>
        <v>19</v>
      </c>
      <c r="AC653" s="40">
        <v>112</v>
      </c>
      <c r="AD653" s="40">
        <f t="shared" si="212"/>
        <v>0</v>
      </c>
      <c r="AE653" s="41">
        <f t="shared" si="213"/>
        <v>1</v>
      </c>
      <c r="AF653" s="4">
        <v>6</v>
      </c>
      <c r="AG653" s="4">
        <v>7</v>
      </c>
      <c r="AH653" s="87">
        <f t="shared" si="214"/>
        <v>0.16666666666666666</v>
      </c>
      <c r="AI653" s="43">
        <f t="shared" si="215"/>
        <v>0.2857142857142857</v>
      </c>
      <c r="AJ653" s="53">
        <f t="shared" si="216"/>
        <v>0</v>
      </c>
      <c r="AK653" s="53">
        <f t="shared" si="217"/>
        <v>0</v>
      </c>
      <c r="AL653" s="53">
        <f t="shared" si="218"/>
        <v>0</v>
      </c>
      <c r="AM653" s="88">
        <f t="shared" si="219"/>
        <v>0</v>
      </c>
      <c r="AN653" s="88">
        <f t="shared" si="220"/>
        <v>0</v>
      </c>
    </row>
    <row r="654" spans="1:40" ht="15" hidden="1" x14ac:dyDescent="0.25">
      <c r="A654" s="11" t="s">
        <v>612</v>
      </c>
      <c r="B654" s="13" t="s">
        <v>640</v>
      </c>
      <c r="C654" s="1" t="str">
        <f t="shared" si="204"/>
        <v>KONYA</v>
      </c>
      <c r="D654" s="14">
        <v>8</v>
      </c>
      <c r="E654" s="14">
        <v>45</v>
      </c>
      <c r="F654" s="14">
        <v>35</v>
      </c>
      <c r="G654" s="14">
        <v>88</v>
      </c>
      <c r="H654" s="15">
        <v>22</v>
      </c>
      <c r="I654" s="15">
        <v>49</v>
      </c>
      <c r="J654" s="15">
        <v>39</v>
      </c>
      <c r="K654" s="15">
        <v>110</v>
      </c>
      <c r="L654" s="49">
        <v>10</v>
      </c>
      <c r="M654" s="6">
        <v>8</v>
      </c>
      <c r="N654" s="16">
        <f t="shared" si="202"/>
        <v>22</v>
      </c>
      <c r="O654" s="17">
        <f t="shared" si="203"/>
        <v>0.25</v>
      </c>
      <c r="P654" s="10">
        <v>54</v>
      </c>
      <c r="Q654" s="10">
        <v>73</v>
      </c>
      <c r="R654" s="10">
        <v>52</v>
      </c>
      <c r="S654" s="10">
        <v>74</v>
      </c>
      <c r="T654" s="10">
        <v>125</v>
      </c>
      <c r="U654" s="10">
        <v>179</v>
      </c>
      <c r="V654" s="18">
        <f t="shared" si="205"/>
        <v>0.40740740740740738</v>
      </c>
      <c r="W654" s="18">
        <f t="shared" si="206"/>
        <v>0.67123287671232879</v>
      </c>
      <c r="X654" s="18">
        <f t="shared" si="207"/>
        <v>0.78846153846153844</v>
      </c>
      <c r="Y654" s="18">
        <f t="shared" si="208"/>
        <v>0.72</v>
      </c>
      <c r="Z654" s="18">
        <f t="shared" si="209"/>
        <v>0.62569832402234637</v>
      </c>
      <c r="AA654" s="47">
        <f t="shared" si="210"/>
        <v>35</v>
      </c>
      <c r="AB654" s="6">
        <f t="shared" si="211"/>
        <v>11</v>
      </c>
      <c r="AC654" s="40">
        <v>110</v>
      </c>
      <c r="AD654" s="40">
        <f t="shared" si="212"/>
        <v>0</v>
      </c>
      <c r="AE654" s="41">
        <f t="shared" si="213"/>
        <v>1</v>
      </c>
      <c r="AF654" s="4">
        <v>5</v>
      </c>
      <c r="AG654" s="4">
        <v>5</v>
      </c>
      <c r="AH654" s="87">
        <f t="shared" si="214"/>
        <v>0</v>
      </c>
      <c r="AI654" s="43">
        <f t="shared" si="215"/>
        <v>0</v>
      </c>
      <c r="AJ654" s="53">
        <f t="shared" si="216"/>
        <v>0</v>
      </c>
      <c r="AK654" s="53">
        <f t="shared" si="217"/>
        <v>0</v>
      </c>
      <c r="AL654" s="53">
        <f t="shared" si="218"/>
        <v>0</v>
      </c>
      <c r="AM654" s="88">
        <f t="shared" si="219"/>
        <v>0</v>
      </c>
      <c r="AN654" s="88">
        <f t="shared" si="220"/>
        <v>0</v>
      </c>
    </row>
    <row r="655" spans="1:40" ht="15" hidden="1" x14ac:dyDescent="0.25">
      <c r="A655" s="11" t="s">
        <v>612</v>
      </c>
      <c r="B655" s="13" t="s">
        <v>641</v>
      </c>
      <c r="C655" s="1" t="str">
        <f t="shared" si="204"/>
        <v>KONYA</v>
      </c>
      <c r="D655" s="14">
        <v>0</v>
      </c>
      <c r="E655" s="14">
        <v>3</v>
      </c>
      <c r="F655" s="14">
        <v>9</v>
      </c>
      <c r="G655" s="14">
        <v>12</v>
      </c>
      <c r="H655" s="15">
        <v>4</v>
      </c>
      <c r="I655" s="15">
        <v>4</v>
      </c>
      <c r="J655" s="15">
        <v>2</v>
      </c>
      <c r="K655" s="15">
        <v>10</v>
      </c>
      <c r="L655" s="49">
        <v>3</v>
      </c>
      <c r="M655" s="6"/>
      <c r="N655" s="16">
        <f t="shared" si="202"/>
        <v>-2</v>
      </c>
      <c r="O655" s="17">
        <f t="shared" si="203"/>
        <v>-0.16666666666666666</v>
      </c>
      <c r="P655" s="10">
        <v>5</v>
      </c>
      <c r="Q655" s="10">
        <v>5</v>
      </c>
      <c r="R655" s="10">
        <v>8</v>
      </c>
      <c r="S655" s="10">
        <v>8</v>
      </c>
      <c r="T655" s="10">
        <v>13</v>
      </c>
      <c r="U655" s="10">
        <v>18</v>
      </c>
      <c r="V655" s="18">
        <f t="shared" si="205"/>
        <v>0.8</v>
      </c>
      <c r="W655" s="18">
        <f t="shared" si="206"/>
        <v>0.8</v>
      </c>
      <c r="X655" s="18">
        <f t="shared" si="207"/>
        <v>0.625</v>
      </c>
      <c r="Y655" s="18">
        <f t="shared" si="208"/>
        <v>0.69230769230769229</v>
      </c>
      <c r="Z655" s="18">
        <f t="shared" si="209"/>
        <v>0.72222222222222221</v>
      </c>
      <c r="AA655" s="47">
        <f t="shared" si="210"/>
        <v>4</v>
      </c>
      <c r="AB655" s="6">
        <f t="shared" si="211"/>
        <v>3</v>
      </c>
      <c r="AC655" s="40">
        <v>10</v>
      </c>
      <c r="AD655" s="40">
        <f t="shared" si="212"/>
        <v>0</v>
      </c>
      <c r="AE655" s="41">
        <f t="shared" si="213"/>
        <v>1</v>
      </c>
      <c r="AF655" s="4">
        <v>1</v>
      </c>
      <c r="AG655" s="4">
        <v>1</v>
      </c>
      <c r="AH655" s="87">
        <f t="shared" si="214"/>
        <v>0</v>
      </c>
      <c r="AI655" s="43">
        <f t="shared" si="215"/>
        <v>0</v>
      </c>
      <c r="AJ655" s="53">
        <f t="shared" si="216"/>
        <v>9.9999999999999645E-2</v>
      </c>
      <c r="AK655" s="53">
        <f t="shared" si="217"/>
        <v>0</v>
      </c>
      <c r="AL655" s="53">
        <f t="shared" si="218"/>
        <v>0</v>
      </c>
      <c r="AM655" s="88">
        <f t="shared" si="219"/>
        <v>0</v>
      </c>
      <c r="AN655" s="88">
        <f t="shared" si="220"/>
        <v>0</v>
      </c>
    </row>
    <row r="656" spans="1:40" ht="15" hidden="1" x14ac:dyDescent="0.25">
      <c r="A656" s="11" t="s">
        <v>612</v>
      </c>
      <c r="B656" s="13" t="s">
        <v>642</v>
      </c>
      <c r="C656" s="1" t="str">
        <f t="shared" si="204"/>
        <v>KONYA</v>
      </c>
      <c r="D656" s="14">
        <v>11</v>
      </c>
      <c r="E656" s="14">
        <v>105</v>
      </c>
      <c r="F656" s="14">
        <v>151</v>
      </c>
      <c r="G656" s="14">
        <v>267</v>
      </c>
      <c r="H656" s="15">
        <v>21</v>
      </c>
      <c r="I656" s="15">
        <v>129</v>
      </c>
      <c r="J656" s="15">
        <v>180</v>
      </c>
      <c r="K656" s="15">
        <v>330</v>
      </c>
      <c r="L656" s="49">
        <v>27</v>
      </c>
      <c r="M656" s="6">
        <v>36</v>
      </c>
      <c r="N656" s="16">
        <f t="shared" ref="N656:N719" si="221">K656-G656</f>
        <v>63</v>
      </c>
      <c r="O656" s="17">
        <f t="shared" ref="O656:O719" si="222">(K656-G656)/G656</f>
        <v>0.23595505617977527</v>
      </c>
      <c r="P656" s="10">
        <v>272</v>
      </c>
      <c r="Q656" s="10">
        <v>366</v>
      </c>
      <c r="R656" s="10">
        <v>289</v>
      </c>
      <c r="S656" s="10">
        <v>368</v>
      </c>
      <c r="T656" s="10">
        <v>655</v>
      </c>
      <c r="U656" s="10">
        <v>927</v>
      </c>
      <c r="V656" s="18">
        <f t="shared" si="205"/>
        <v>7.720588235294118E-2</v>
      </c>
      <c r="W656" s="18">
        <f t="shared" si="206"/>
        <v>0.35245901639344263</v>
      </c>
      <c r="X656" s="18">
        <f t="shared" si="207"/>
        <v>0.59169550173010377</v>
      </c>
      <c r="Y656" s="18">
        <f t="shared" si="208"/>
        <v>0.4580152671755725</v>
      </c>
      <c r="Z656" s="18">
        <f t="shared" si="209"/>
        <v>0.34627831715210355</v>
      </c>
      <c r="AA656" s="47">
        <f t="shared" si="210"/>
        <v>355</v>
      </c>
      <c r="AB656" s="6">
        <f t="shared" si="211"/>
        <v>118</v>
      </c>
      <c r="AC656" s="40">
        <v>330</v>
      </c>
      <c r="AD656" s="40">
        <f t="shared" si="212"/>
        <v>0</v>
      </c>
      <c r="AE656" s="41">
        <f t="shared" si="213"/>
        <v>1</v>
      </c>
      <c r="AF656" s="4">
        <v>19</v>
      </c>
      <c r="AG656" s="4">
        <v>21</v>
      </c>
      <c r="AH656" s="87">
        <f t="shared" si="214"/>
        <v>0.10526315789473684</v>
      </c>
      <c r="AI656" s="43">
        <f t="shared" si="215"/>
        <v>0.19047619047619047</v>
      </c>
      <c r="AJ656" s="53">
        <f t="shared" si="216"/>
        <v>158.49999999999994</v>
      </c>
      <c r="AK656" s="53">
        <f t="shared" si="217"/>
        <v>7</v>
      </c>
      <c r="AL656" s="53">
        <f t="shared" si="218"/>
        <v>1</v>
      </c>
      <c r="AM656" s="88">
        <f t="shared" si="219"/>
        <v>560</v>
      </c>
      <c r="AN656" s="88">
        <f t="shared" si="220"/>
        <v>1200</v>
      </c>
    </row>
    <row r="657" spans="1:40" ht="15" hidden="1" x14ac:dyDescent="0.25">
      <c r="A657" s="11" t="s">
        <v>643</v>
      </c>
      <c r="B657" s="13" t="s">
        <v>644</v>
      </c>
      <c r="C657" s="1" t="str">
        <f t="shared" si="204"/>
        <v>KÜTAHYA</v>
      </c>
      <c r="D657" s="14">
        <v>8</v>
      </c>
      <c r="E657" s="14">
        <v>52</v>
      </c>
      <c r="F657" s="14">
        <v>87</v>
      </c>
      <c r="G657" s="14">
        <v>147</v>
      </c>
      <c r="H657" s="15">
        <v>19</v>
      </c>
      <c r="I657" s="15">
        <v>95</v>
      </c>
      <c r="J657" s="15">
        <v>92</v>
      </c>
      <c r="K657" s="15">
        <v>206</v>
      </c>
      <c r="L657" s="49">
        <v>19</v>
      </c>
      <c r="M657" s="6">
        <v>11</v>
      </c>
      <c r="N657" s="16">
        <f t="shared" si="221"/>
        <v>59</v>
      </c>
      <c r="O657" s="17">
        <f t="shared" si="222"/>
        <v>0.40136054421768708</v>
      </c>
      <c r="P657" s="10">
        <v>142</v>
      </c>
      <c r="Q657" s="10">
        <v>218</v>
      </c>
      <c r="R657" s="10">
        <v>159</v>
      </c>
      <c r="S657" s="10">
        <v>204</v>
      </c>
      <c r="T657" s="10">
        <v>377</v>
      </c>
      <c r="U657" s="10">
        <v>519</v>
      </c>
      <c r="V657" s="18">
        <f t="shared" si="205"/>
        <v>0.13380281690140844</v>
      </c>
      <c r="W657" s="18">
        <f t="shared" si="206"/>
        <v>0.43577981651376146</v>
      </c>
      <c r="X657" s="18">
        <f t="shared" si="207"/>
        <v>0.62893081761006286</v>
      </c>
      <c r="Y657" s="18">
        <f t="shared" si="208"/>
        <v>0.51724137931034486</v>
      </c>
      <c r="Z657" s="18">
        <f t="shared" si="209"/>
        <v>0.41233140655105971</v>
      </c>
      <c r="AA657" s="47">
        <f t="shared" si="210"/>
        <v>182</v>
      </c>
      <c r="AB657" s="6">
        <f t="shared" si="211"/>
        <v>59</v>
      </c>
      <c r="AC657" s="40">
        <v>206</v>
      </c>
      <c r="AD657" s="40">
        <f t="shared" si="212"/>
        <v>0</v>
      </c>
      <c r="AE657" s="41">
        <f t="shared" si="213"/>
        <v>1</v>
      </c>
      <c r="AF657" s="4">
        <v>4</v>
      </c>
      <c r="AG657" s="4">
        <v>12</v>
      </c>
      <c r="AH657" s="87">
        <f t="shared" si="214"/>
        <v>2</v>
      </c>
      <c r="AI657" s="43">
        <f t="shared" si="215"/>
        <v>1.3333333333333333</v>
      </c>
      <c r="AJ657" s="53">
        <f t="shared" si="216"/>
        <v>68.899999999999977</v>
      </c>
      <c r="AK657" s="53">
        <f t="shared" si="217"/>
        <v>3</v>
      </c>
      <c r="AL657" s="53">
        <f t="shared" si="218"/>
        <v>0</v>
      </c>
      <c r="AM657" s="88">
        <f t="shared" si="219"/>
        <v>240</v>
      </c>
      <c r="AN657" s="88">
        <f t="shared" si="220"/>
        <v>0</v>
      </c>
    </row>
    <row r="658" spans="1:40" ht="15" hidden="1" x14ac:dyDescent="0.25">
      <c r="A658" s="11" t="s">
        <v>643</v>
      </c>
      <c r="B658" s="13" t="s">
        <v>645</v>
      </c>
      <c r="C658" s="1" t="str">
        <f t="shared" si="204"/>
        <v>KÜTAHYA</v>
      </c>
      <c r="D658" s="14">
        <v>12</v>
      </c>
      <c r="E658" s="14">
        <v>68</v>
      </c>
      <c r="F658" s="14">
        <v>35</v>
      </c>
      <c r="G658" s="14">
        <v>115</v>
      </c>
      <c r="H658" s="15">
        <v>9</v>
      </c>
      <c r="I658" s="15">
        <v>47</v>
      </c>
      <c r="J658" s="15">
        <v>45</v>
      </c>
      <c r="K658" s="15">
        <v>101</v>
      </c>
      <c r="L658" s="49">
        <v>20</v>
      </c>
      <c r="M658" s="6">
        <v>8</v>
      </c>
      <c r="N658" s="16">
        <f t="shared" si="221"/>
        <v>-14</v>
      </c>
      <c r="O658" s="17">
        <f t="shared" si="222"/>
        <v>-0.12173913043478261</v>
      </c>
      <c r="P658" s="10">
        <v>58</v>
      </c>
      <c r="Q658" s="10">
        <v>96</v>
      </c>
      <c r="R658" s="10">
        <v>93</v>
      </c>
      <c r="S658" s="10">
        <v>116</v>
      </c>
      <c r="T658" s="10">
        <v>189</v>
      </c>
      <c r="U658" s="10">
        <v>247</v>
      </c>
      <c r="V658" s="18">
        <f t="shared" si="205"/>
        <v>0.15517241379310345</v>
      </c>
      <c r="W658" s="18">
        <f t="shared" si="206"/>
        <v>0.48958333333333331</v>
      </c>
      <c r="X658" s="18">
        <f t="shared" si="207"/>
        <v>0.61290322580645162</v>
      </c>
      <c r="Y658" s="18">
        <f t="shared" si="208"/>
        <v>0.55026455026455023</v>
      </c>
      <c r="Z658" s="18">
        <f t="shared" si="209"/>
        <v>0.45748987854251011</v>
      </c>
      <c r="AA658" s="47">
        <f t="shared" si="210"/>
        <v>85</v>
      </c>
      <c r="AB658" s="6">
        <f t="shared" si="211"/>
        <v>36</v>
      </c>
      <c r="AC658" s="40">
        <v>101</v>
      </c>
      <c r="AD658" s="40">
        <f t="shared" si="212"/>
        <v>0</v>
      </c>
      <c r="AE658" s="41">
        <f t="shared" si="213"/>
        <v>1</v>
      </c>
      <c r="AF658" s="4">
        <v>9</v>
      </c>
      <c r="AG658" s="4">
        <v>8</v>
      </c>
      <c r="AH658" s="87">
        <f t="shared" si="214"/>
        <v>0</v>
      </c>
      <c r="AI658" s="43">
        <f t="shared" si="215"/>
        <v>0</v>
      </c>
      <c r="AJ658" s="53">
        <f t="shared" si="216"/>
        <v>28.299999999999983</v>
      </c>
      <c r="AK658" s="53">
        <f t="shared" si="217"/>
        <v>1</v>
      </c>
      <c r="AL658" s="53">
        <f t="shared" si="218"/>
        <v>0</v>
      </c>
      <c r="AM658" s="88">
        <f t="shared" si="219"/>
        <v>80</v>
      </c>
      <c r="AN658" s="88">
        <f t="shared" si="220"/>
        <v>0</v>
      </c>
    </row>
    <row r="659" spans="1:40" ht="15" hidden="1" x14ac:dyDescent="0.25">
      <c r="A659" s="11" t="s">
        <v>643</v>
      </c>
      <c r="B659" s="13" t="s">
        <v>646</v>
      </c>
      <c r="C659" s="1" t="str">
        <f t="shared" si="204"/>
        <v>KÜTAHYA</v>
      </c>
      <c r="D659" s="14">
        <v>18</v>
      </c>
      <c r="E659" s="14">
        <v>25</v>
      </c>
      <c r="F659" s="14">
        <v>36</v>
      </c>
      <c r="G659" s="14">
        <v>79</v>
      </c>
      <c r="H659" s="15">
        <v>23</v>
      </c>
      <c r="I659" s="15">
        <v>23</v>
      </c>
      <c r="J659" s="15">
        <v>28</v>
      </c>
      <c r="K659" s="15">
        <v>74</v>
      </c>
      <c r="L659" s="49">
        <v>1</v>
      </c>
      <c r="M659" s="6">
        <v>5</v>
      </c>
      <c r="N659" s="16">
        <f t="shared" si="221"/>
        <v>-5</v>
      </c>
      <c r="O659" s="17">
        <f t="shared" si="222"/>
        <v>-6.3291139240506333E-2</v>
      </c>
      <c r="P659" s="10">
        <v>44</v>
      </c>
      <c r="Q659" s="10">
        <v>57</v>
      </c>
      <c r="R659" s="10">
        <v>38</v>
      </c>
      <c r="S659" s="10">
        <v>52</v>
      </c>
      <c r="T659" s="10">
        <v>95</v>
      </c>
      <c r="U659" s="10">
        <v>139</v>
      </c>
      <c r="V659" s="18">
        <f t="shared" si="205"/>
        <v>0.52272727272727271</v>
      </c>
      <c r="W659" s="18">
        <f t="shared" si="206"/>
        <v>0.40350877192982454</v>
      </c>
      <c r="X659" s="18">
        <f t="shared" si="207"/>
        <v>0.63157894736842102</v>
      </c>
      <c r="Y659" s="18">
        <f t="shared" si="208"/>
        <v>0.49473684210526314</v>
      </c>
      <c r="Z659" s="18">
        <f t="shared" si="209"/>
        <v>0.50359712230215825</v>
      </c>
      <c r="AA659" s="47">
        <f t="shared" si="210"/>
        <v>48</v>
      </c>
      <c r="AB659" s="6">
        <f t="shared" si="211"/>
        <v>14</v>
      </c>
      <c r="AC659" s="40">
        <v>74</v>
      </c>
      <c r="AD659" s="40">
        <f t="shared" si="212"/>
        <v>0</v>
      </c>
      <c r="AE659" s="41">
        <f t="shared" si="213"/>
        <v>1</v>
      </c>
      <c r="AF659" s="4">
        <v>11</v>
      </c>
      <c r="AG659" s="4">
        <v>4</v>
      </c>
      <c r="AH659" s="87">
        <f t="shared" si="214"/>
        <v>0</v>
      </c>
      <c r="AI659" s="43">
        <f t="shared" si="215"/>
        <v>0</v>
      </c>
      <c r="AJ659" s="53">
        <f t="shared" si="216"/>
        <v>19.5</v>
      </c>
      <c r="AK659" s="53">
        <f t="shared" si="217"/>
        <v>0</v>
      </c>
      <c r="AL659" s="53">
        <f t="shared" si="218"/>
        <v>0</v>
      </c>
      <c r="AM659" s="88">
        <f t="shared" si="219"/>
        <v>0</v>
      </c>
      <c r="AN659" s="88">
        <f t="shared" si="220"/>
        <v>0</v>
      </c>
    </row>
    <row r="660" spans="1:40" ht="15" hidden="1" x14ac:dyDescent="0.25">
      <c r="A660" s="11" t="s">
        <v>643</v>
      </c>
      <c r="B660" s="13" t="s">
        <v>647</v>
      </c>
      <c r="C660" s="1" t="str">
        <f t="shared" si="204"/>
        <v>KÜTAHYA</v>
      </c>
      <c r="D660" s="14">
        <v>9</v>
      </c>
      <c r="E660" s="14">
        <v>48</v>
      </c>
      <c r="F660" s="14">
        <v>84</v>
      </c>
      <c r="G660" s="14">
        <v>141</v>
      </c>
      <c r="H660" s="15">
        <v>1</v>
      </c>
      <c r="I660" s="15">
        <v>52</v>
      </c>
      <c r="J660" s="15">
        <v>97</v>
      </c>
      <c r="K660" s="15">
        <v>150</v>
      </c>
      <c r="L660" s="49">
        <v>10</v>
      </c>
      <c r="M660" s="6">
        <v>10</v>
      </c>
      <c r="N660" s="16">
        <f t="shared" si="221"/>
        <v>9</v>
      </c>
      <c r="O660" s="17">
        <f t="shared" si="222"/>
        <v>6.3829787234042548E-2</v>
      </c>
      <c r="P660" s="10">
        <v>105</v>
      </c>
      <c r="Q660" s="10">
        <v>152</v>
      </c>
      <c r="R660" s="10">
        <v>115</v>
      </c>
      <c r="S660" s="10">
        <v>147</v>
      </c>
      <c r="T660" s="10">
        <v>267</v>
      </c>
      <c r="U660" s="10">
        <v>372</v>
      </c>
      <c r="V660" s="18">
        <f t="shared" si="205"/>
        <v>9.5238095238095247E-3</v>
      </c>
      <c r="W660" s="18">
        <f t="shared" si="206"/>
        <v>0.34210526315789475</v>
      </c>
      <c r="X660" s="18">
        <f t="shared" si="207"/>
        <v>0.84347826086956523</v>
      </c>
      <c r="Y660" s="18">
        <f t="shared" si="208"/>
        <v>0.55805243445692887</v>
      </c>
      <c r="Z660" s="18">
        <f t="shared" si="209"/>
        <v>0.40322580645161288</v>
      </c>
      <c r="AA660" s="47">
        <f t="shared" si="210"/>
        <v>118</v>
      </c>
      <c r="AB660" s="6">
        <f t="shared" si="211"/>
        <v>18</v>
      </c>
      <c r="AC660" s="40">
        <v>111</v>
      </c>
      <c r="AD660" s="40">
        <f t="shared" si="212"/>
        <v>39</v>
      </c>
      <c r="AE660" s="41">
        <f t="shared" si="213"/>
        <v>0.74</v>
      </c>
      <c r="AF660" s="4">
        <v>8</v>
      </c>
      <c r="AG660" s="4">
        <v>8</v>
      </c>
      <c r="AH660" s="87">
        <f t="shared" si="214"/>
        <v>0</v>
      </c>
      <c r="AI660" s="43">
        <f t="shared" si="215"/>
        <v>0</v>
      </c>
      <c r="AJ660" s="53">
        <f t="shared" si="216"/>
        <v>37.899999999999977</v>
      </c>
      <c r="AK660" s="53">
        <f t="shared" si="217"/>
        <v>1</v>
      </c>
      <c r="AL660" s="53">
        <f t="shared" si="218"/>
        <v>0</v>
      </c>
      <c r="AM660" s="88">
        <f t="shared" si="219"/>
        <v>80</v>
      </c>
      <c r="AN660" s="88">
        <f t="shared" si="220"/>
        <v>0</v>
      </c>
    </row>
    <row r="661" spans="1:40" ht="15" hidden="1" x14ac:dyDescent="0.25">
      <c r="A661" s="11" t="s">
        <v>643</v>
      </c>
      <c r="B661" s="13" t="s">
        <v>648</v>
      </c>
      <c r="C661" s="1" t="str">
        <f t="shared" si="204"/>
        <v>KÜTAHYA</v>
      </c>
      <c r="D661" s="14">
        <v>3</v>
      </c>
      <c r="E661" s="14">
        <v>9</v>
      </c>
      <c r="F661" s="14">
        <v>15</v>
      </c>
      <c r="G661" s="14">
        <v>27</v>
      </c>
      <c r="H661" s="15">
        <v>3</v>
      </c>
      <c r="I661" s="15">
        <v>16</v>
      </c>
      <c r="J661" s="15">
        <v>7</v>
      </c>
      <c r="K661" s="15">
        <v>26</v>
      </c>
      <c r="L661" s="49">
        <v>2</v>
      </c>
      <c r="M661" s="6"/>
      <c r="N661" s="16">
        <f t="shared" si="221"/>
        <v>-1</v>
      </c>
      <c r="O661" s="17">
        <f t="shared" si="222"/>
        <v>-3.7037037037037035E-2</v>
      </c>
      <c r="P661" s="10">
        <v>21</v>
      </c>
      <c r="Q661" s="10">
        <v>23</v>
      </c>
      <c r="R661" s="10">
        <v>13</v>
      </c>
      <c r="S661" s="10">
        <v>20</v>
      </c>
      <c r="T661" s="10">
        <v>36</v>
      </c>
      <c r="U661" s="10">
        <v>57</v>
      </c>
      <c r="V661" s="18">
        <f t="shared" si="205"/>
        <v>0.14285714285714285</v>
      </c>
      <c r="W661" s="18">
        <f t="shared" si="206"/>
        <v>0.69565217391304346</v>
      </c>
      <c r="X661" s="18">
        <f t="shared" si="207"/>
        <v>0.69230769230769229</v>
      </c>
      <c r="Y661" s="18">
        <f t="shared" si="208"/>
        <v>0.69444444444444442</v>
      </c>
      <c r="Z661" s="18">
        <f t="shared" si="209"/>
        <v>0.49122807017543857</v>
      </c>
      <c r="AA661" s="47">
        <f t="shared" si="210"/>
        <v>11</v>
      </c>
      <c r="AB661" s="6">
        <f t="shared" si="211"/>
        <v>4</v>
      </c>
      <c r="AC661" s="40">
        <v>26</v>
      </c>
      <c r="AD661" s="40">
        <f t="shared" si="212"/>
        <v>0</v>
      </c>
      <c r="AE661" s="41">
        <f t="shared" si="213"/>
        <v>1</v>
      </c>
      <c r="AF661" s="4">
        <v>0</v>
      </c>
      <c r="AG661" s="4">
        <v>1</v>
      </c>
      <c r="AH661" s="87" t="e">
        <f t="shared" si="214"/>
        <v>#DIV/0!</v>
      </c>
      <c r="AI661" s="43">
        <f t="shared" si="215"/>
        <v>2</v>
      </c>
      <c r="AJ661" s="53">
        <f t="shared" si="216"/>
        <v>0.19999999999999929</v>
      </c>
      <c r="AK661" s="53">
        <f t="shared" si="217"/>
        <v>0</v>
      </c>
      <c r="AL661" s="53">
        <f t="shared" si="218"/>
        <v>0</v>
      </c>
      <c r="AM661" s="88">
        <f t="shared" si="219"/>
        <v>0</v>
      </c>
      <c r="AN661" s="88">
        <f t="shared" si="220"/>
        <v>0</v>
      </c>
    </row>
    <row r="662" spans="1:40" ht="15" hidden="1" x14ac:dyDescent="0.25">
      <c r="A662" s="11" t="s">
        <v>643</v>
      </c>
      <c r="B662" s="13" t="s">
        <v>649</v>
      </c>
      <c r="C662" s="1" t="str">
        <f t="shared" si="204"/>
        <v>KÜTAHYA</v>
      </c>
      <c r="D662" s="14">
        <v>23</v>
      </c>
      <c r="E662" s="14">
        <v>63</v>
      </c>
      <c r="F662" s="14">
        <v>127</v>
      </c>
      <c r="G662" s="14">
        <v>213</v>
      </c>
      <c r="H662" s="15">
        <v>38</v>
      </c>
      <c r="I662" s="15">
        <v>93</v>
      </c>
      <c r="J662" s="15">
        <v>117</v>
      </c>
      <c r="K662" s="15">
        <v>248</v>
      </c>
      <c r="L662" s="49">
        <v>6</v>
      </c>
      <c r="M662" s="6">
        <v>33</v>
      </c>
      <c r="N662" s="16">
        <f t="shared" si="221"/>
        <v>35</v>
      </c>
      <c r="O662" s="17">
        <f t="shared" si="222"/>
        <v>0.16431924882629109</v>
      </c>
      <c r="P662" s="10">
        <v>172</v>
      </c>
      <c r="Q662" s="10">
        <v>225</v>
      </c>
      <c r="R662" s="10">
        <v>149</v>
      </c>
      <c r="S662" s="10">
        <v>213</v>
      </c>
      <c r="T662" s="10">
        <v>374</v>
      </c>
      <c r="U662" s="10">
        <v>546</v>
      </c>
      <c r="V662" s="18">
        <f t="shared" si="205"/>
        <v>0.22093023255813954</v>
      </c>
      <c r="W662" s="18">
        <f t="shared" si="206"/>
        <v>0.41333333333333333</v>
      </c>
      <c r="X662" s="18">
        <f t="shared" si="207"/>
        <v>0.60402684563758391</v>
      </c>
      <c r="Y662" s="18">
        <f t="shared" si="208"/>
        <v>0.48930481283422461</v>
      </c>
      <c r="Z662" s="18">
        <f t="shared" si="209"/>
        <v>0.40476190476190477</v>
      </c>
      <c r="AA662" s="47">
        <f t="shared" si="210"/>
        <v>191</v>
      </c>
      <c r="AB662" s="6">
        <f t="shared" si="211"/>
        <v>59</v>
      </c>
      <c r="AC662" s="40">
        <v>248</v>
      </c>
      <c r="AD662" s="40">
        <f t="shared" si="212"/>
        <v>0</v>
      </c>
      <c r="AE662" s="41">
        <f t="shared" si="213"/>
        <v>1</v>
      </c>
      <c r="AF662" s="4">
        <v>15</v>
      </c>
      <c r="AG662" s="4">
        <v>16</v>
      </c>
      <c r="AH662" s="87">
        <f t="shared" si="214"/>
        <v>6.6666666666666666E-2</v>
      </c>
      <c r="AI662" s="43">
        <f t="shared" si="215"/>
        <v>0.125</v>
      </c>
      <c r="AJ662" s="53">
        <f t="shared" si="216"/>
        <v>78.800000000000011</v>
      </c>
      <c r="AK662" s="53">
        <f t="shared" si="217"/>
        <v>3</v>
      </c>
      <c r="AL662" s="53">
        <f t="shared" si="218"/>
        <v>0</v>
      </c>
      <c r="AM662" s="88">
        <f t="shared" si="219"/>
        <v>240</v>
      </c>
      <c r="AN662" s="88">
        <f t="shared" si="220"/>
        <v>0</v>
      </c>
    </row>
    <row r="663" spans="1:40" ht="15" hidden="1" x14ac:dyDescent="0.25">
      <c r="A663" s="11" t="s">
        <v>643</v>
      </c>
      <c r="B663" s="13" t="s">
        <v>650</v>
      </c>
      <c r="C663" s="1" t="str">
        <f t="shared" si="204"/>
        <v>KÜTAHYA</v>
      </c>
      <c r="D663" s="14">
        <v>45</v>
      </c>
      <c r="E663" s="14">
        <v>233</v>
      </c>
      <c r="F663" s="14">
        <v>419</v>
      </c>
      <c r="G663" s="14">
        <v>697</v>
      </c>
      <c r="H663" s="15">
        <v>54</v>
      </c>
      <c r="I663" s="15">
        <v>197</v>
      </c>
      <c r="J663" s="15">
        <v>433</v>
      </c>
      <c r="K663" s="15">
        <v>684</v>
      </c>
      <c r="L663" s="49">
        <v>39</v>
      </c>
      <c r="M663" s="6">
        <v>100</v>
      </c>
      <c r="N663" s="16">
        <f t="shared" si="221"/>
        <v>-13</v>
      </c>
      <c r="O663" s="17">
        <f t="shared" si="222"/>
        <v>-1.8651362984218076E-2</v>
      </c>
      <c r="P663" s="10">
        <v>487</v>
      </c>
      <c r="Q663" s="10">
        <v>587</v>
      </c>
      <c r="R663" s="10">
        <v>440</v>
      </c>
      <c r="S663" s="10">
        <v>603</v>
      </c>
      <c r="T663" s="10">
        <v>1027</v>
      </c>
      <c r="U663" s="10">
        <v>1514</v>
      </c>
      <c r="V663" s="18">
        <f t="shared" si="205"/>
        <v>0.11088295687885011</v>
      </c>
      <c r="W663" s="18">
        <f t="shared" si="206"/>
        <v>0.33560477001703576</v>
      </c>
      <c r="X663" s="18">
        <f t="shared" si="207"/>
        <v>0.84545454545454546</v>
      </c>
      <c r="Y663" s="18">
        <f t="shared" si="208"/>
        <v>0.55404089581304772</v>
      </c>
      <c r="Z663" s="18">
        <f t="shared" si="209"/>
        <v>0.41149273447820345</v>
      </c>
      <c r="AA663" s="47">
        <f t="shared" si="210"/>
        <v>458</v>
      </c>
      <c r="AB663" s="6">
        <f t="shared" si="211"/>
        <v>68</v>
      </c>
      <c r="AC663" s="40">
        <v>596</v>
      </c>
      <c r="AD663" s="40">
        <f t="shared" si="212"/>
        <v>88</v>
      </c>
      <c r="AE663" s="41">
        <f t="shared" si="213"/>
        <v>0.87134502923976609</v>
      </c>
      <c r="AF663" s="4">
        <v>37</v>
      </c>
      <c r="AG663" s="4">
        <v>34</v>
      </c>
      <c r="AH663" s="87">
        <f t="shared" si="214"/>
        <v>0</v>
      </c>
      <c r="AI663" s="43">
        <f t="shared" si="215"/>
        <v>0</v>
      </c>
      <c r="AJ663" s="53">
        <f t="shared" si="216"/>
        <v>149.89999999999998</v>
      </c>
      <c r="AK663" s="53">
        <f t="shared" si="217"/>
        <v>7</v>
      </c>
      <c r="AL663" s="53">
        <f t="shared" si="218"/>
        <v>1</v>
      </c>
      <c r="AM663" s="88">
        <f t="shared" si="219"/>
        <v>560</v>
      </c>
      <c r="AN663" s="88">
        <f t="shared" si="220"/>
        <v>1200</v>
      </c>
    </row>
    <row r="664" spans="1:40" ht="15" hidden="1" x14ac:dyDescent="0.25">
      <c r="A664" s="11" t="s">
        <v>643</v>
      </c>
      <c r="B664" s="13" t="s">
        <v>651</v>
      </c>
      <c r="C664" s="1" t="str">
        <f t="shared" si="204"/>
        <v>KÜTAHYA</v>
      </c>
      <c r="D664" s="14">
        <v>23</v>
      </c>
      <c r="E664" s="14">
        <v>200</v>
      </c>
      <c r="F664" s="14">
        <v>91</v>
      </c>
      <c r="G664" s="14">
        <v>314</v>
      </c>
      <c r="H664" s="15">
        <v>15</v>
      </c>
      <c r="I664" s="15">
        <v>74</v>
      </c>
      <c r="J664" s="15">
        <v>87</v>
      </c>
      <c r="K664" s="15">
        <v>176</v>
      </c>
      <c r="L664" s="49">
        <v>10</v>
      </c>
      <c r="M664" s="6">
        <v>22</v>
      </c>
      <c r="N664" s="16">
        <f t="shared" si="221"/>
        <v>-138</v>
      </c>
      <c r="O664" s="17">
        <f t="shared" si="222"/>
        <v>-0.43949044585987262</v>
      </c>
      <c r="P664" s="10">
        <v>102</v>
      </c>
      <c r="Q664" s="10">
        <v>147</v>
      </c>
      <c r="R664" s="10">
        <v>97</v>
      </c>
      <c r="S664" s="10">
        <v>129</v>
      </c>
      <c r="T664" s="10">
        <v>244</v>
      </c>
      <c r="U664" s="10">
        <v>346</v>
      </c>
      <c r="V664" s="18">
        <f t="shared" si="205"/>
        <v>0.14705882352941177</v>
      </c>
      <c r="W664" s="18">
        <f t="shared" si="206"/>
        <v>0.50340136054421769</v>
      </c>
      <c r="X664" s="18">
        <f t="shared" si="207"/>
        <v>0.77319587628865982</v>
      </c>
      <c r="Y664" s="18">
        <f t="shared" si="208"/>
        <v>0.61065573770491799</v>
      </c>
      <c r="Z664" s="18">
        <f t="shared" si="209"/>
        <v>0.47398843930635837</v>
      </c>
      <c r="AA664" s="47">
        <f t="shared" si="210"/>
        <v>95</v>
      </c>
      <c r="AB664" s="6">
        <f t="shared" si="211"/>
        <v>22</v>
      </c>
      <c r="AC664" s="40">
        <v>176</v>
      </c>
      <c r="AD664" s="40">
        <f t="shared" si="212"/>
        <v>0</v>
      </c>
      <c r="AE664" s="41">
        <f t="shared" si="213"/>
        <v>1</v>
      </c>
      <c r="AF664" s="4">
        <v>11</v>
      </c>
      <c r="AG664" s="4">
        <v>13</v>
      </c>
      <c r="AH664" s="87">
        <f t="shared" si="214"/>
        <v>0.18181818181818182</v>
      </c>
      <c r="AI664" s="43">
        <f t="shared" si="215"/>
        <v>0.30769230769230771</v>
      </c>
      <c r="AJ664" s="53">
        <f t="shared" si="216"/>
        <v>21.799999999999983</v>
      </c>
      <c r="AK664" s="53">
        <f t="shared" si="217"/>
        <v>1</v>
      </c>
      <c r="AL664" s="53">
        <f t="shared" si="218"/>
        <v>0</v>
      </c>
      <c r="AM664" s="88">
        <f t="shared" si="219"/>
        <v>80</v>
      </c>
      <c r="AN664" s="88">
        <f t="shared" si="220"/>
        <v>0</v>
      </c>
    </row>
    <row r="665" spans="1:40" ht="15" hidden="1" x14ac:dyDescent="0.25">
      <c r="A665" s="11" t="s">
        <v>643</v>
      </c>
      <c r="B665" s="13" t="s">
        <v>1075</v>
      </c>
      <c r="C665" s="1" t="str">
        <f t="shared" si="204"/>
        <v>KÜTAHYA</v>
      </c>
      <c r="D665" s="14">
        <v>264</v>
      </c>
      <c r="E665" s="14">
        <v>875</v>
      </c>
      <c r="F665" s="14">
        <v>1903</v>
      </c>
      <c r="G665" s="14">
        <v>3042</v>
      </c>
      <c r="H665" s="15">
        <v>316</v>
      </c>
      <c r="I665" s="15">
        <v>933</v>
      </c>
      <c r="J665" s="15">
        <v>2010</v>
      </c>
      <c r="K665" s="15">
        <v>3259</v>
      </c>
      <c r="L665" s="49">
        <v>61</v>
      </c>
      <c r="M665" s="6">
        <v>559</v>
      </c>
      <c r="N665" s="16">
        <f t="shared" si="221"/>
        <v>217</v>
      </c>
      <c r="O665" s="17">
        <f t="shared" si="222"/>
        <v>7.1334648257725175E-2</v>
      </c>
      <c r="P665" s="10">
        <v>2339</v>
      </c>
      <c r="Q665" s="10">
        <v>3151</v>
      </c>
      <c r="R665" s="10">
        <v>2240</v>
      </c>
      <c r="S665" s="10">
        <v>3056</v>
      </c>
      <c r="T665" s="10">
        <v>5391</v>
      </c>
      <c r="U665" s="10">
        <v>7730</v>
      </c>
      <c r="V665" s="18">
        <f t="shared" si="205"/>
        <v>0.1351004702864472</v>
      </c>
      <c r="W665" s="18">
        <f t="shared" si="206"/>
        <v>0.29609647730879085</v>
      </c>
      <c r="X665" s="18">
        <f t="shared" si="207"/>
        <v>0.67500000000000004</v>
      </c>
      <c r="Y665" s="18">
        <f t="shared" si="208"/>
        <v>0.45353366722314969</v>
      </c>
      <c r="Z665" s="18">
        <f t="shared" si="209"/>
        <v>0.35717981888745148</v>
      </c>
      <c r="AA665" s="47">
        <f t="shared" si="210"/>
        <v>2946</v>
      </c>
      <c r="AB665" s="6">
        <f t="shared" si="211"/>
        <v>728</v>
      </c>
      <c r="AC665" s="40">
        <v>2556</v>
      </c>
      <c r="AD665" s="40">
        <f t="shared" si="212"/>
        <v>703</v>
      </c>
      <c r="AE665" s="41">
        <f t="shared" si="213"/>
        <v>0.78428965940472539</v>
      </c>
      <c r="AF665" s="4">
        <v>103</v>
      </c>
      <c r="AG665" s="4">
        <v>153</v>
      </c>
      <c r="AH665" s="87">
        <f t="shared" si="214"/>
        <v>0.4854368932038835</v>
      </c>
      <c r="AI665" s="43">
        <f t="shared" si="215"/>
        <v>0.65359477124183007</v>
      </c>
      <c r="AJ665" s="53">
        <f t="shared" si="216"/>
        <v>1328.6999999999998</v>
      </c>
      <c r="AK665" s="53">
        <f t="shared" si="217"/>
        <v>66</v>
      </c>
      <c r="AL665" s="53">
        <f t="shared" si="218"/>
        <v>13</v>
      </c>
      <c r="AM665" s="88">
        <f t="shared" si="219"/>
        <v>5280</v>
      </c>
      <c r="AN665" s="88">
        <f t="shared" si="220"/>
        <v>15600</v>
      </c>
    </row>
    <row r="666" spans="1:40" ht="15" hidden="1" x14ac:dyDescent="0.25">
      <c r="A666" s="11" t="s">
        <v>643</v>
      </c>
      <c r="B666" s="13" t="s">
        <v>652</v>
      </c>
      <c r="C666" s="1" t="str">
        <f t="shared" si="204"/>
        <v>KÜTAHYA</v>
      </c>
      <c r="D666" s="14">
        <v>1</v>
      </c>
      <c r="E666" s="14">
        <v>25</v>
      </c>
      <c r="F666" s="14">
        <v>45</v>
      </c>
      <c r="G666" s="14">
        <v>71</v>
      </c>
      <c r="H666" s="15">
        <v>5</v>
      </c>
      <c r="I666" s="15">
        <v>30</v>
      </c>
      <c r="J666" s="15">
        <v>35</v>
      </c>
      <c r="K666" s="15">
        <v>70</v>
      </c>
      <c r="L666" s="49">
        <v>2</v>
      </c>
      <c r="M666" s="6">
        <v>9</v>
      </c>
      <c r="N666" s="16">
        <f t="shared" si="221"/>
        <v>-1</v>
      </c>
      <c r="O666" s="17">
        <f t="shared" si="222"/>
        <v>-1.4084507042253521E-2</v>
      </c>
      <c r="P666" s="10">
        <v>48</v>
      </c>
      <c r="Q666" s="10">
        <v>52</v>
      </c>
      <c r="R666" s="10">
        <v>37</v>
      </c>
      <c r="S666" s="10">
        <v>45</v>
      </c>
      <c r="T666" s="10">
        <v>89</v>
      </c>
      <c r="U666" s="10">
        <v>137</v>
      </c>
      <c r="V666" s="18">
        <f t="shared" si="205"/>
        <v>0.10416666666666667</v>
      </c>
      <c r="W666" s="18">
        <f t="shared" si="206"/>
        <v>0.57692307692307687</v>
      </c>
      <c r="X666" s="18">
        <f t="shared" si="207"/>
        <v>0.7567567567567568</v>
      </c>
      <c r="Y666" s="18">
        <f t="shared" si="208"/>
        <v>0.651685393258427</v>
      </c>
      <c r="Z666" s="18">
        <f t="shared" si="209"/>
        <v>0.45985401459854014</v>
      </c>
      <c r="AA666" s="47">
        <f t="shared" si="210"/>
        <v>31</v>
      </c>
      <c r="AB666" s="6">
        <f t="shared" si="211"/>
        <v>9</v>
      </c>
      <c r="AC666" s="40">
        <v>70</v>
      </c>
      <c r="AD666" s="40">
        <f t="shared" si="212"/>
        <v>0</v>
      </c>
      <c r="AE666" s="41">
        <f t="shared" si="213"/>
        <v>1</v>
      </c>
      <c r="AF666" s="4">
        <v>6</v>
      </c>
      <c r="AG666" s="4">
        <v>5</v>
      </c>
      <c r="AH666" s="87">
        <f t="shared" si="214"/>
        <v>0</v>
      </c>
      <c r="AI666" s="43">
        <f t="shared" si="215"/>
        <v>0</v>
      </c>
      <c r="AJ666" s="53">
        <f t="shared" si="216"/>
        <v>4.2999999999999972</v>
      </c>
      <c r="AK666" s="53">
        <f t="shared" si="217"/>
        <v>0</v>
      </c>
      <c r="AL666" s="53">
        <f t="shared" si="218"/>
        <v>0</v>
      </c>
      <c r="AM666" s="88">
        <f t="shared" si="219"/>
        <v>0</v>
      </c>
      <c r="AN666" s="88">
        <f t="shared" si="220"/>
        <v>0</v>
      </c>
    </row>
    <row r="667" spans="1:40" ht="15" hidden="1" x14ac:dyDescent="0.25">
      <c r="A667" s="11" t="s">
        <v>643</v>
      </c>
      <c r="B667" s="13" t="s">
        <v>653</v>
      </c>
      <c r="C667" s="1" t="str">
        <f t="shared" si="204"/>
        <v>KÜTAHYA</v>
      </c>
      <c r="D667" s="14">
        <v>59</v>
      </c>
      <c r="E667" s="14">
        <v>256</v>
      </c>
      <c r="F667" s="14">
        <v>446</v>
      </c>
      <c r="G667" s="14">
        <v>761</v>
      </c>
      <c r="H667" s="15">
        <v>43</v>
      </c>
      <c r="I667" s="15">
        <v>183</v>
      </c>
      <c r="J667" s="15">
        <v>468</v>
      </c>
      <c r="K667" s="15">
        <v>694</v>
      </c>
      <c r="L667" s="49">
        <v>29</v>
      </c>
      <c r="M667" s="6">
        <v>120</v>
      </c>
      <c r="N667" s="16">
        <f t="shared" si="221"/>
        <v>-67</v>
      </c>
      <c r="O667" s="17">
        <f t="shared" si="222"/>
        <v>-8.8042049934296984E-2</v>
      </c>
      <c r="P667" s="10">
        <v>516</v>
      </c>
      <c r="Q667" s="10">
        <v>681</v>
      </c>
      <c r="R667" s="10">
        <v>483</v>
      </c>
      <c r="S667" s="10">
        <v>643</v>
      </c>
      <c r="T667" s="10">
        <v>1164</v>
      </c>
      <c r="U667" s="10">
        <v>1680</v>
      </c>
      <c r="V667" s="18">
        <f t="shared" si="205"/>
        <v>8.3333333333333329E-2</v>
      </c>
      <c r="W667" s="18">
        <f t="shared" si="206"/>
        <v>0.2687224669603524</v>
      </c>
      <c r="X667" s="18">
        <f t="shared" si="207"/>
        <v>0.78053830227743271</v>
      </c>
      <c r="Y667" s="18">
        <f t="shared" si="208"/>
        <v>0.48109965635738833</v>
      </c>
      <c r="Z667" s="18">
        <f t="shared" si="209"/>
        <v>0.35892857142857143</v>
      </c>
      <c r="AA667" s="47">
        <f t="shared" si="210"/>
        <v>604</v>
      </c>
      <c r="AB667" s="6">
        <f t="shared" si="211"/>
        <v>106</v>
      </c>
      <c r="AC667" s="40">
        <v>606</v>
      </c>
      <c r="AD667" s="40">
        <f t="shared" si="212"/>
        <v>88</v>
      </c>
      <c r="AE667" s="41">
        <f t="shared" si="213"/>
        <v>0.87319884726224783</v>
      </c>
      <c r="AF667" s="4">
        <v>37</v>
      </c>
      <c r="AG667" s="4">
        <v>39</v>
      </c>
      <c r="AH667" s="87">
        <f t="shared" si="214"/>
        <v>5.4054054054054057E-2</v>
      </c>
      <c r="AI667" s="43">
        <f t="shared" si="215"/>
        <v>0.10256410256410256</v>
      </c>
      <c r="AJ667" s="53">
        <f t="shared" si="216"/>
        <v>254.79999999999995</v>
      </c>
      <c r="AK667" s="53">
        <f t="shared" si="217"/>
        <v>12</v>
      </c>
      <c r="AL667" s="53">
        <f t="shared" si="218"/>
        <v>2</v>
      </c>
      <c r="AM667" s="88">
        <f t="shared" si="219"/>
        <v>960</v>
      </c>
      <c r="AN667" s="88">
        <f t="shared" si="220"/>
        <v>2400</v>
      </c>
    </row>
    <row r="668" spans="1:40" ht="15" hidden="1" x14ac:dyDescent="0.25">
      <c r="A668" s="11" t="s">
        <v>643</v>
      </c>
      <c r="B668" s="13" t="s">
        <v>654</v>
      </c>
      <c r="C668" s="1" t="str">
        <f t="shared" si="204"/>
        <v>KÜTAHYA</v>
      </c>
      <c r="D668" s="14">
        <v>4</v>
      </c>
      <c r="E668" s="14">
        <v>29</v>
      </c>
      <c r="F668" s="14">
        <v>23</v>
      </c>
      <c r="G668" s="14">
        <v>56</v>
      </c>
      <c r="H668" s="15">
        <v>8</v>
      </c>
      <c r="I668" s="15">
        <v>22</v>
      </c>
      <c r="J668" s="15">
        <v>32</v>
      </c>
      <c r="K668" s="15">
        <v>62</v>
      </c>
      <c r="L668" s="49">
        <v>3</v>
      </c>
      <c r="M668" s="6">
        <v>5</v>
      </c>
      <c r="N668" s="16">
        <f t="shared" si="221"/>
        <v>6</v>
      </c>
      <c r="O668" s="17">
        <f t="shared" si="222"/>
        <v>0.10714285714285714</v>
      </c>
      <c r="P668" s="10">
        <v>40</v>
      </c>
      <c r="Q668" s="10">
        <v>48</v>
      </c>
      <c r="R668" s="10">
        <v>35</v>
      </c>
      <c r="S668" s="10">
        <v>45</v>
      </c>
      <c r="T668" s="10">
        <v>83</v>
      </c>
      <c r="U668" s="10">
        <v>123</v>
      </c>
      <c r="V668" s="18">
        <f t="shared" si="205"/>
        <v>0.2</v>
      </c>
      <c r="W668" s="18">
        <f t="shared" si="206"/>
        <v>0.45833333333333331</v>
      </c>
      <c r="X668" s="18">
        <f t="shared" si="207"/>
        <v>0.8571428571428571</v>
      </c>
      <c r="Y668" s="18">
        <f t="shared" si="208"/>
        <v>0.62650602409638556</v>
      </c>
      <c r="Z668" s="18">
        <f t="shared" si="209"/>
        <v>0.48780487804878048</v>
      </c>
      <c r="AA668" s="47">
        <f t="shared" si="210"/>
        <v>31</v>
      </c>
      <c r="AB668" s="6">
        <f t="shared" si="211"/>
        <v>5</v>
      </c>
      <c r="AC668" s="40">
        <v>62</v>
      </c>
      <c r="AD668" s="40">
        <f t="shared" si="212"/>
        <v>0</v>
      </c>
      <c r="AE668" s="41">
        <f t="shared" si="213"/>
        <v>1</v>
      </c>
      <c r="AF668" s="4">
        <v>7</v>
      </c>
      <c r="AG668" s="4">
        <v>4</v>
      </c>
      <c r="AH668" s="87">
        <f t="shared" si="214"/>
        <v>0</v>
      </c>
      <c r="AI668" s="43">
        <f t="shared" si="215"/>
        <v>0</v>
      </c>
      <c r="AJ668" s="53">
        <f t="shared" si="216"/>
        <v>6.0999999999999943</v>
      </c>
      <c r="AK668" s="53">
        <f t="shared" si="217"/>
        <v>0</v>
      </c>
      <c r="AL668" s="53">
        <f t="shared" si="218"/>
        <v>0</v>
      </c>
      <c r="AM668" s="88">
        <f t="shared" si="219"/>
        <v>0</v>
      </c>
      <c r="AN668" s="88">
        <f t="shared" si="220"/>
        <v>0</v>
      </c>
    </row>
    <row r="669" spans="1:40" ht="15" hidden="1" x14ac:dyDescent="0.25">
      <c r="A669" s="11" t="s">
        <v>643</v>
      </c>
      <c r="B669" s="13" t="s">
        <v>655</v>
      </c>
      <c r="C669" s="1" t="str">
        <f t="shared" si="204"/>
        <v>KÜTAHYA</v>
      </c>
      <c r="D669" s="14">
        <v>72</v>
      </c>
      <c r="E669" s="14">
        <v>385</v>
      </c>
      <c r="F669" s="14">
        <v>840</v>
      </c>
      <c r="G669" s="14">
        <v>1297</v>
      </c>
      <c r="H669" s="15">
        <v>99</v>
      </c>
      <c r="I669" s="15">
        <v>597</v>
      </c>
      <c r="J669" s="15">
        <v>935</v>
      </c>
      <c r="K669" s="15">
        <v>1631</v>
      </c>
      <c r="L669" s="49">
        <v>32</v>
      </c>
      <c r="M669" s="6">
        <v>232</v>
      </c>
      <c r="N669" s="16">
        <f t="shared" si="221"/>
        <v>334</v>
      </c>
      <c r="O669" s="17">
        <f t="shared" si="222"/>
        <v>0.25751734772552043</v>
      </c>
      <c r="P669" s="10">
        <v>985</v>
      </c>
      <c r="Q669" s="10">
        <v>1376</v>
      </c>
      <c r="R669" s="10">
        <v>989</v>
      </c>
      <c r="S669" s="10">
        <v>1369</v>
      </c>
      <c r="T669" s="10">
        <v>2365</v>
      </c>
      <c r="U669" s="10">
        <v>3350</v>
      </c>
      <c r="V669" s="18">
        <f t="shared" si="205"/>
        <v>0.10050761421319797</v>
      </c>
      <c r="W669" s="18">
        <f t="shared" si="206"/>
        <v>0.43386627906976744</v>
      </c>
      <c r="X669" s="18">
        <f t="shared" si="207"/>
        <v>0.74317492416582409</v>
      </c>
      <c r="Y669" s="18">
        <f t="shared" si="208"/>
        <v>0.56321353065539115</v>
      </c>
      <c r="Z669" s="18">
        <f t="shared" si="209"/>
        <v>0.42716417910447763</v>
      </c>
      <c r="AA669" s="47">
        <f t="shared" si="210"/>
        <v>1033</v>
      </c>
      <c r="AB669" s="6">
        <f t="shared" si="211"/>
        <v>254</v>
      </c>
      <c r="AC669" s="40">
        <v>1446</v>
      </c>
      <c r="AD669" s="40">
        <f t="shared" si="212"/>
        <v>185</v>
      </c>
      <c r="AE669" s="41">
        <f t="shared" si="213"/>
        <v>0.88657265481299818</v>
      </c>
      <c r="AF669" s="4">
        <v>45</v>
      </c>
      <c r="AG669" s="4">
        <v>67</v>
      </c>
      <c r="AH669" s="87">
        <f t="shared" si="214"/>
        <v>0.48888888888888887</v>
      </c>
      <c r="AI669" s="43">
        <f t="shared" si="215"/>
        <v>0.65671641791044777</v>
      </c>
      <c r="AJ669" s="53">
        <f t="shared" si="216"/>
        <v>323.5</v>
      </c>
      <c r="AK669" s="53">
        <f t="shared" si="217"/>
        <v>16</v>
      </c>
      <c r="AL669" s="53">
        <f t="shared" si="218"/>
        <v>3</v>
      </c>
      <c r="AM669" s="88">
        <f t="shared" si="219"/>
        <v>1280</v>
      </c>
      <c r="AN669" s="88">
        <f t="shared" si="220"/>
        <v>3600</v>
      </c>
    </row>
    <row r="670" spans="1:40" ht="15" hidden="1" x14ac:dyDescent="0.25">
      <c r="A670" s="11" t="s">
        <v>656</v>
      </c>
      <c r="B670" s="13" t="s">
        <v>657</v>
      </c>
      <c r="C670" s="1" t="str">
        <f t="shared" si="204"/>
        <v>MALATYA</v>
      </c>
      <c r="D670" s="14">
        <v>22</v>
      </c>
      <c r="E670" s="14">
        <v>134</v>
      </c>
      <c r="F670" s="14">
        <v>127</v>
      </c>
      <c r="G670" s="14">
        <v>283</v>
      </c>
      <c r="H670" s="15">
        <v>19</v>
      </c>
      <c r="I670" s="15">
        <v>100</v>
      </c>
      <c r="J670" s="15">
        <v>146</v>
      </c>
      <c r="K670" s="15">
        <v>265</v>
      </c>
      <c r="L670" s="49">
        <v>21</v>
      </c>
      <c r="M670" s="6">
        <v>30</v>
      </c>
      <c r="N670" s="16">
        <f t="shared" si="221"/>
        <v>-18</v>
      </c>
      <c r="O670" s="17">
        <f t="shared" si="222"/>
        <v>-6.3604240282685506E-2</v>
      </c>
      <c r="P670" s="10">
        <v>280</v>
      </c>
      <c r="Q670" s="10">
        <v>342</v>
      </c>
      <c r="R670" s="10">
        <v>251</v>
      </c>
      <c r="S670" s="10">
        <v>349</v>
      </c>
      <c r="T670" s="10">
        <v>593</v>
      </c>
      <c r="U670" s="10">
        <v>873</v>
      </c>
      <c r="V670" s="18">
        <f t="shared" si="205"/>
        <v>6.7857142857142852E-2</v>
      </c>
      <c r="W670" s="18">
        <f t="shared" si="206"/>
        <v>0.29239766081871343</v>
      </c>
      <c r="X670" s="18">
        <f t="shared" si="207"/>
        <v>0.54581673306772904</v>
      </c>
      <c r="Y670" s="18">
        <f t="shared" si="208"/>
        <v>0.3996627318718381</v>
      </c>
      <c r="Z670" s="18">
        <f t="shared" si="209"/>
        <v>0.29324169530355099</v>
      </c>
      <c r="AA670" s="47">
        <f t="shared" si="210"/>
        <v>356</v>
      </c>
      <c r="AB670" s="6">
        <f t="shared" si="211"/>
        <v>114</v>
      </c>
      <c r="AC670" s="40">
        <v>265</v>
      </c>
      <c r="AD670" s="40">
        <f t="shared" si="212"/>
        <v>0</v>
      </c>
      <c r="AE670" s="41">
        <f t="shared" si="213"/>
        <v>1</v>
      </c>
      <c r="AF670" s="4">
        <v>17</v>
      </c>
      <c r="AG670" s="4">
        <v>18</v>
      </c>
      <c r="AH670" s="87">
        <f t="shared" si="214"/>
        <v>5.8823529411764705E-2</v>
      </c>
      <c r="AI670" s="43">
        <f t="shared" si="215"/>
        <v>0.1111111111111111</v>
      </c>
      <c r="AJ670" s="53">
        <f t="shared" si="216"/>
        <v>178.09999999999997</v>
      </c>
      <c r="AK670" s="53">
        <f t="shared" si="217"/>
        <v>8</v>
      </c>
      <c r="AL670" s="53">
        <f t="shared" si="218"/>
        <v>1</v>
      </c>
      <c r="AM670" s="88">
        <f t="shared" si="219"/>
        <v>640</v>
      </c>
      <c r="AN670" s="88">
        <f t="shared" si="220"/>
        <v>1200</v>
      </c>
    </row>
    <row r="671" spans="1:40" ht="15" hidden="1" x14ac:dyDescent="0.25">
      <c r="A671" s="11" t="s">
        <v>656</v>
      </c>
      <c r="B671" s="13" t="s">
        <v>658</v>
      </c>
      <c r="C671" s="1" t="str">
        <f t="shared" si="204"/>
        <v>MALATYA</v>
      </c>
      <c r="D671" s="14">
        <v>18</v>
      </c>
      <c r="E671" s="14">
        <v>44</v>
      </c>
      <c r="F671" s="14">
        <v>58</v>
      </c>
      <c r="G671" s="14">
        <v>120</v>
      </c>
      <c r="H671" s="15">
        <v>26</v>
      </c>
      <c r="I671" s="15">
        <v>47</v>
      </c>
      <c r="J671" s="15">
        <v>48</v>
      </c>
      <c r="K671" s="15">
        <v>121</v>
      </c>
      <c r="L671" s="49">
        <v>5</v>
      </c>
      <c r="M671" s="6">
        <v>10</v>
      </c>
      <c r="N671" s="16">
        <f t="shared" si="221"/>
        <v>1</v>
      </c>
      <c r="O671" s="17">
        <f t="shared" si="222"/>
        <v>8.3333333333333332E-3</v>
      </c>
      <c r="P671" s="10">
        <v>74</v>
      </c>
      <c r="Q671" s="10">
        <v>128</v>
      </c>
      <c r="R671" s="10">
        <v>69</v>
      </c>
      <c r="S671" s="10">
        <v>97</v>
      </c>
      <c r="T671" s="10">
        <v>197</v>
      </c>
      <c r="U671" s="10">
        <v>271</v>
      </c>
      <c r="V671" s="18">
        <f t="shared" si="205"/>
        <v>0.35135135135135137</v>
      </c>
      <c r="W671" s="18">
        <f t="shared" si="206"/>
        <v>0.3671875</v>
      </c>
      <c r="X671" s="18">
        <f t="shared" si="207"/>
        <v>0.62318840579710144</v>
      </c>
      <c r="Y671" s="18">
        <f t="shared" si="208"/>
        <v>0.45685279187817257</v>
      </c>
      <c r="Z671" s="18">
        <f t="shared" si="209"/>
        <v>0.4280442804428044</v>
      </c>
      <c r="AA671" s="47">
        <f t="shared" si="210"/>
        <v>107</v>
      </c>
      <c r="AB671" s="6">
        <f t="shared" si="211"/>
        <v>26</v>
      </c>
      <c r="AC671" s="40">
        <v>121</v>
      </c>
      <c r="AD671" s="40">
        <f t="shared" si="212"/>
        <v>0</v>
      </c>
      <c r="AE671" s="41">
        <f t="shared" si="213"/>
        <v>1</v>
      </c>
      <c r="AF671" s="4">
        <v>11</v>
      </c>
      <c r="AG671" s="4">
        <v>8</v>
      </c>
      <c r="AH671" s="87">
        <f t="shared" si="214"/>
        <v>0</v>
      </c>
      <c r="AI671" s="43">
        <f t="shared" si="215"/>
        <v>0</v>
      </c>
      <c r="AJ671" s="53">
        <f t="shared" si="216"/>
        <v>47.899999999999977</v>
      </c>
      <c r="AK671" s="53">
        <f t="shared" si="217"/>
        <v>2</v>
      </c>
      <c r="AL671" s="53">
        <f t="shared" si="218"/>
        <v>0</v>
      </c>
      <c r="AM671" s="88">
        <f t="shared" si="219"/>
        <v>160</v>
      </c>
      <c r="AN671" s="88">
        <f t="shared" si="220"/>
        <v>0</v>
      </c>
    </row>
    <row r="672" spans="1:40" ht="15" hidden="1" x14ac:dyDescent="0.25">
      <c r="A672" s="11" t="s">
        <v>656</v>
      </c>
      <c r="B672" s="13" t="s">
        <v>659</v>
      </c>
      <c r="C672" s="1" t="str">
        <f t="shared" si="204"/>
        <v>MALATYA</v>
      </c>
      <c r="D672" s="14">
        <v>15</v>
      </c>
      <c r="E672" s="14">
        <v>30</v>
      </c>
      <c r="F672" s="14">
        <v>37</v>
      </c>
      <c r="G672" s="14">
        <v>82</v>
      </c>
      <c r="H672" s="15">
        <v>8</v>
      </c>
      <c r="I672" s="15">
        <v>26</v>
      </c>
      <c r="J672" s="15">
        <v>39</v>
      </c>
      <c r="K672" s="15">
        <v>73</v>
      </c>
      <c r="L672" s="49">
        <v>4</v>
      </c>
      <c r="M672" s="6">
        <v>9</v>
      </c>
      <c r="N672" s="16">
        <f t="shared" si="221"/>
        <v>-9</v>
      </c>
      <c r="O672" s="17">
        <f t="shared" si="222"/>
        <v>-0.10975609756097561</v>
      </c>
      <c r="P672" s="10">
        <v>50</v>
      </c>
      <c r="Q672" s="10">
        <v>55</v>
      </c>
      <c r="R672" s="10">
        <v>46</v>
      </c>
      <c r="S672" s="10">
        <v>66</v>
      </c>
      <c r="T672" s="10">
        <v>101</v>
      </c>
      <c r="U672" s="10">
        <v>151</v>
      </c>
      <c r="V672" s="18">
        <f t="shared" si="205"/>
        <v>0.16</v>
      </c>
      <c r="W672" s="18">
        <f t="shared" si="206"/>
        <v>0.47272727272727272</v>
      </c>
      <c r="X672" s="18">
        <f t="shared" si="207"/>
        <v>0.73913043478260865</v>
      </c>
      <c r="Y672" s="18">
        <f t="shared" si="208"/>
        <v>0.59405940594059403</v>
      </c>
      <c r="Z672" s="18">
        <f t="shared" si="209"/>
        <v>0.45033112582781459</v>
      </c>
      <c r="AA672" s="47">
        <f t="shared" si="210"/>
        <v>41</v>
      </c>
      <c r="AB672" s="6">
        <f t="shared" si="211"/>
        <v>12</v>
      </c>
      <c r="AC672" s="40">
        <v>73</v>
      </c>
      <c r="AD672" s="40">
        <f t="shared" si="212"/>
        <v>0</v>
      </c>
      <c r="AE672" s="41">
        <f t="shared" si="213"/>
        <v>1</v>
      </c>
      <c r="AF672" s="4">
        <v>4</v>
      </c>
      <c r="AG672" s="4">
        <v>5</v>
      </c>
      <c r="AH672" s="87">
        <f t="shared" si="214"/>
        <v>0.25</v>
      </c>
      <c r="AI672" s="43">
        <f t="shared" si="215"/>
        <v>0.4</v>
      </c>
      <c r="AJ672" s="53">
        <f t="shared" si="216"/>
        <v>10.699999999999989</v>
      </c>
      <c r="AK672" s="53">
        <f t="shared" si="217"/>
        <v>0</v>
      </c>
      <c r="AL672" s="53">
        <f t="shared" si="218"/>
        <v>0</v>
      </c>
      <c r="AM672" s="88">
        <f t="shared" si="219"/>
        <v>0</v>
      </c>
      <c r="AN672" s="88">
        <f t="shared" si="220"/>
        <v>0</v>
      </c>
    </row>
    <row r="673" spans="1:40" ht="15" hidden="1" x14ac:dyDescent="0.25">
      <c r="A673" s="25" t="s">
        <v>656</v>
      </c>
      <c r="B673" s="26" t="s">
        <v>660</v>
      </c>
      <c r="C673" s="1" t="str">
        <f t="shared" si="204"/>
        <v>MALATYA</v>
      </c>
      <c r="D673" s="27">
        <v>37</v>
      </c>
      <c r="E673" s="27">
        <v>240</v>
      </c>
      <c r="F673" s="27">
        <v>340</v>
      </c>
      <c r="G673" s="27">
        <v>617</v>
      </c>
      <c r="H673" s="15">
        <v>218</v>
      </c>
      <c r="I673" s="15">
        <v>1442</v>
      </c>
      <c r="J673" s="15">
        <v>2718</v>
      </c>
      <c r="K673" s="15">
        <v>4378</v>
      </c>
      <c r="L673" s="49">
        <v>294</v>
      </c>
      <c r="M673" s="6">
        <v>590</v>
      </c>
      <c r="N673" s="16">
        <f t="shared" si="221"/>
        <v>3761</v>
      </c>
      <c r="O673" s="17">
        <f t="shared" si="222"/>
        <v>6.0956239870340356</v>
      </c>
      <c r="P673" s="10">
        <v>3677</v>
      </c>
      <c r="Q673" s="10">
        <v>4821</v>
      </c>
      <c r="R673" s="10">
        <v>3549</v>
      </c>
      <c r="S673" s="10">
        <v>4807</v>
      </c>
      <c r="T673" s="10">
        <v>8370</v>
      </c>
      <c r="U673" s="10">
        <v>12047</v>
      </c>
      <c r="V673" s="18">
        <f t="shared" si="205"/>
        <v>5.9287462605384825E-2</v>
      </c>
      <c r="W673" s="18">
        <f t="shared" si="206"/>
        <v>0.29910806886538061</v>
      </c>
      <c r="X673" s="18">
        <f t="shared" si="207"/>
        <v>0.68244575936883634</v>
      </c>
      <c r="Y673" s="18">
        <f t="shared" si="208"/>
        <v>0.46164874551971324</v>
      </c>
      <c r="Z673" s="18">
        <f t="shared" si="209"/>
        <v>0.33883954511496639</v>
      </c>
      <c r="AA673" s="47">
        <f t="shared" si="210"/>
        <v>4506</v>
      </c>
      <c r="AB673" s="6">
        <f t="shared" si="211"/>
        <v>1127</v>
      </c>
      <c r="AC673" s="40">
        <v>4104</v>
      </c>
      <c r="AD673" s="40">
        <f t="shared" si="212"/>
        <v>274</v>
      </c>
      <c r="AE673" s="41">
        <f t="shared" si="213"/>
        <v>0.93741434444952032</v>
      </c>
      <c r="AF673" s="4">
        <v>125</v>
      </c>
      <c r="AG673" s="4">
        <v>198</v>
      </c>
      <c r="AH673" s="87">
        <f t="shared" si="214"/>
        <v>0.58399999999999996</v>
      </c>
      <c r="AI673" s="43">
        <f t="shared" si="215"/>
        <v>0.73737373737373735</v>
      </c>
      <c r="AJ673" s="53">
        <f t="shared" si="216"/>
        <v>1995</v>
      </c>
      <c r="AK673" s="53">
        <f t="shared" si="217"/>
        <v>99</v>
      </c>
      <c r="AL673" s="53">
        <f t="shared" si="218"/>
        <v>19</v>
      </c>
      <c r="AM673" s="88">
        <f t="shared" si="219"/>
        <v>7920</v>
      </c>
      <c r="AN673" s="88">
        <f t="shared" si="220"/>
        <v>22800</v>
      </c>
    </row>
    <row r="674" spans="1:40" ht="15" hidden="1" x14ac:dyDescent="0.25">
      <c r="A674" s="11" t="s">
        <v>656</v>
      </c>
      <c r="B674" s="13" t="s">
        <v>661</v>
      </c>
      <c r="C674" s="1" t="str">
        <f t="shared" si="204"/>
        <v>MALATYA</v>
      </c>
      <c r="D674" s="14">
        <v>29</v>
      </c>
      <c r="E674" s="14">
        <v>169</v>
      </c>
      <c r="F674" s="14">
        <v>206</v>
      </c>
      <c r="G674" s="14">
        <v>404</v>
      </c>
      <c r="H674" s="15">
        <v>40</v>
      </c>
      <c r="I674" s="15">
        <v>141</v>
      </c>
      <c r="J674" s="15">
        <v>198</v>
      </c>
      <c r="K674" s="15">
        <v>379</v>
      </c>
      <c r="L674" s="49">
        <v>44</v>
      </c>
      <c r="M674" s="6">
        <v>28</v>
      </c>
      <c r="N674" s="16">
        <f t="shared" si="221"/>
        <v>-25</v>
      </c>
      <c r="O674" s="17">
        <f t="shared" si="222"/>
        <v>-6.1881188118811881E-2</v>
      </c>
      <c r="P674" s="10">
        <v>337</v>
      </c>
      <c r="Q674" s="10">
        <v>423</v>
      </c>
      <c r="R674" s="10">
        <v>347</v>
      </c>
      <c r="S674" s="10">
        <v>451</v>
      </c>
      <c r="T674" s="10">
        <v>770</v>
      </c>
      <c r="U674" s="10">
        <v>1107</v>
      </c>
      <c r="V674" s="18">
        <f t="shared" si="205"/>
        <v>0.11869436201780416</v>
      </c>
      <c r="W674" s="18">
        <f t="shared" si="206"/>
        <v>0.33333333333333331</v>
      </c>
      <c r="X674" s="18">
        <f t="shared" si="207"/>
        <v>0.61671469740634011</v>
      </c>
      <c r="Y674" s="18">
        <f t="shared" si="208"/>
        <v>0.46103896103896103</v>
      </c>
      <c r="Z674" s="18">
        <f t="shared" si="209"/>
        <v>0.35682023486901537</v>
      </c>
      <c r="AA674" s="47">
        <f t="shared" si="210"/>
        <v>415</v>
      </c>
      <c r="AB674" s="6">
        <f t="shared" si="211"/>
        <v>133</v>
      </c>
      <c r="AC674" s="40">
        <v>357</v>
      </c>
      <c r="AD674" s="40">
        <f t="shared" si="212"/>
        <v>22</v>
      </c>
      <c r="AE674" s="41">
        <f t="shared" si="213"/>
        <v>0.94195250659630603</v>
      </c>
      <c r="AF674" s="4">
        <v>25</v>
      </c>
      <c r="AG674" s="4">
        <v>26</v>
      </c>
      <c r="AH674" s="87">
        <f t="shared" si="214"/>
        <v>0.04</v>
      </c>
      <c r="AI674" s="43">
        <f t="shared" si="215"/>
        <v>7.6923076923076927E-2</v>
      </c>
      <c r="AJ674" s="53">
        <f t="shared" si="216"/>
        <v>184</v>
      </c>
      <c r="AK674" s="53">
        <f t="shared" si="217"/>
        <v>9</v>
      </c>
      <c r="AL674" s="53">
        <f t="shared" si="218"/>
        <v>1</v>
      </c>
      <c r="AM674" s="88">
        <f t="shared" si="219"/>
        <v>720</v>
      </c>
      <c r="AN674" s="88">
        <f t="shared" si="220"/>
        <v>1200</v>
      </c>
    </row>
    <row r="675" spans="1:40" ht="15" hidden="1" x14ac:dyDescent="0.25">
      <c r="A675" s="11" t="s">
        <v>656</v>
      </c>
      <c r="B675" s="13" t="s">
        <v>662</v>
      </c>
      <c r="C675" s="1" t="str">
        <f t="shared" si="204"/>
        <v>MALATYA</v>
      </c>
      <c r="D675" s="14">
        <v>22</v>
      </c>
      <c r="E675" s="14">
        <v>200</v>
      </c>
      <c r="F675" s="14">
        <v>360</v>
      </c>
      <c r="G675" s="14">
        <v>582</v>
      </c>
      <c r="H675" s="15">
        <v>29</v>
      </c>
      <c r="I675" s="15">
        <v>224</v>
      </c>
      <c r="J675" s="15">
        <v>389</v>
      </c>
      <c r="K675" s="15">
        <v>642</v>
      </c>
      <c r="L675" s="49">
        <v>32</v>
      </c>
      <c r="M675" s="6">
        <v>95</v>
      </c>
      <c r="N675" s="16">
        <f t="shared" si="221"/>
        <v>60</v>
      </c>
      <c r="O675" s="17">
        <f t="shared" si="222"/>
        <v>0.10309278350515463</v>
      </c>
      <c r="P675" s="10">
        <v>505</v>
      </c>
      <c r="Q675" s="10">
        <v>635</v>
      </c>
      <c r="R675" s="10">
        <v>457</v>
      </c>
      <c r="S675" s="10">
        <v>628</v>
      </c>
      <c r="T675" s="10">
        <v>1092</v>
      </c>
      <c r="U675" s="10">
        <v>1597</v>
      </c>
      <c r="V675" s="18">
        <f t="shared" si="205"/>
        <v>5.7425742574257428E-2</v>
      </c>
      <c r="W675" s="18">
        <f t="shared" si="206"/>
        <v>0.35275590551181102</v>
      </c>
      <c r="X675" s="18">
        <f t="shared" si="207"/>
        <v>0.71334792122538293</v>
      </c>
      <c r="Y675" s="18">
        <f t="shared" si="208"/>
        <v>0.50366300366300365</v>
      </c>
      <c r="Z675" s="18">
        <f t="shared" si="209"/>
        <v>0.36255479023168441</v>
      </c>
      <c r="AA675" s="47">
        <f t="shared" si="210"/>
        <v>542</v>
      </c>
      <c r="AB675" s="6">
        <f t="shared" si="211"/>
        <v>131</v>
      </c>
      <c r="AC675" s="40">
        <v>642</v>
      </c>
      <c r="AD675" s="40">
        <f t="shared" si="212"/>
        <v>0</v>
      </c>
      <c r="AE675" s="41">
        <f t="shared" si="213"/>
        <v>1</v>
      </c>
      <c r="AF675" s="4">
        <v>37</v>
      </c>
      <c r="AG675" s="4">
        <v>36</v>
      </c>
      <c r="AH675" s="87">
        <f t="shared" si="214"/>
        <v>0</v>
      </c>
      <c r="AI675" s="43">
        <f t="shared" si="215"/>
        <v>0</v>
      </c>
      <c r="AJ675" s="53">
        <f t="shared" si="216"/>
        <v>214.39999999999998</v>
      </c>
      <c r="AK675" s="53">
        <f t="shared" si="217"/>
        <v>10</v>
      </c>
      <c r="AL675" s="53">
        <f t="shared" si="218"/>
        <v>2</v>
      </c>
      <c r="AM675" s="88">
        <f t="shared" si="219"/>
        <v>800</v>
      </c>
      <c r="AN675" s="88">
        <f t="shared" si="220"/>
        <v>2400</v>
      </c>
    </row>
    <row r="676" spans="1:40" ht="15" hidden="1" x14ac:dyDescent="0.25">
      <c r="A676" s="11" t="s">
        <v>656</v>
      </c>
      <c r="B676" s="13" t="s">
        <v>663</v>
      </c>
      <c r="C676" s="1" t="str">
        <f t="shared" si="204"/>
        <v>MALATYA</v>
      </c>
      <c r="D676" s="14">
        <v>0</v>
      </c>
      <c r="E676" s="14">
        <v>18</v>
      </c>
      <c r="F676" s="14">
        <v>24</v>
      </c>
      <c r="G676" s="14">
        <v>42</v>
      </c>
      <c r="H676" s="15">
        <v>0</v>
      </c>
      <c r="I676" s="15">
        <v>28</v>
      </c>
      <c r="J676" s="15">
        <v>15</v>
      </c>
      <c r="K676" s="15">
        <v>43</v>
      </c>
      <c r="L676" s="49">
        <v>9</v>
      </c>
      <c r="M676" s="6">
        <v>1</v>
      </c>
      <c r="N676" s="16">
        <f t="shared" si="221"/>
        <v>1</v>
      </c>
      <c r="O676" s="17">
        <f t="shared" si="222"/>
        <v>2.3809523809523808E-2</v>
      </c>
      <c r="P676" s="10">
        <v>49</v>
      </c>
      <c r="Q676" s="10">
        <v>72</v>
      </c>
      <c r="R676" s="10">
        <v>41</v>
      </c>
      <c r="S676" s="10">
        <v>56</v>
      </c>
      <c r="T676" s="10">
        <v>113</v>
      </c>
      <c r="U676" s="10">
        <v>162</v>
      </c>
      <c r="V676" s="18">
        <f t="shared" si="205"/>
        <v>0</v>
      </c>
      <c r="W676" s="18">
        <f t="shared" si="206"/>
        <v>0.3888888888888889</v>
      </c>
      <c r="X676" s="18">
        <f t="shared" si="207"/>
        <v>0.56097560975609762</v>
      </c>
      <c r="Y676" s="18">
        <f t="shared" si="208"/>
        <v>0.45132743362831856</v>
      </c>
      <c r="Z676" s="18">
        <f t="shared" si="209"/>
        <v>0.31481481481481483</v>
      </c>
      <c r="AA676" s="47">
        <f t="shared" si="210"/>
        <v>62</v>
      </c>
      <c r="AB676" s="6">
        <f t="shared" si="211"/>
        <v>18</v>
      </c>
      <c r="AC676" s="40">
        <v>43</v>
      </c>
      <c r="AD676" s="40">
        <f t="shared" si="212"/>
        <v>0</v>
      </c>
      <c r="AE676" s="41">
        <f t="shared" si="213"/>
        <v>1</v>
      </c>
      <c r="AF676" s="4">
        <v>3</v>
      </c>
      <c r="AG676" s="4">
        <v>3</v>
      </c>
      <c r="AH676" s="87">
        <f t="shared" si="214"/>
        <v>0</v>
      </c>
      <c r="AI676" s="43">
        <f t="shared" si="215"/>
        <v>0</v>
      </c>
      <c r="AJ676" s="53">
        <f t="shared" si="216"/>
        <v>28.099999999999994</v>
      </c>
      <c r="AK676" s="53">
        <f t="shared" si="217"/>
        <v>1</v>
      </c>
      <c r="AL676" s="53">
        <f t="shared" si="218"/>
        <v>0</v>
      </c>
      <c r="AM676" s="88">
        <f t="shared" si="219"/>
        <v>80</v>
      </c>
      <c r="AN676" s="88">
        <f t="shared" si="220"/>
        <v>0</v>
      </c>
    </row>
    <row r="677" spans="1:40" ht="15" hidden="1" x14ac:dyDescent="0.25">
      <c r="A677" s="11" t="s">
        <v>656</v>
      </c>
      <c r="B677" s="13" t="s">
        <v>664</v>
      </c>
      <c r="C677" s="1" t="str">
        <f t="shared" si="204"/>
        <v>MALATYA</v>
      </c>
      <c r="D677" s="14">
        <v>23</v>
      </c>
      <c r="E677" s="14">
        <v>94</v>
      </c>
      <c r="F677" s="14">
        <v>83</v>
      </c>
      <c r="G677" s="14">
        <v>200</v>
      </c>
      <c r="H677" s="15">
        <v>24</v>
      </c>
      <c r="I677" s="15">
        <v>75</v>
      </c>
      <c r="J677" s="15">
        <v>103</v>
      </c>
      <c r="K677" s="15">
        <v>202</v>
      </c>
      <c r="L677" s="49">
        <v>12</v>
      </c>
      <c r="M677" s="6">
        <v>20</v>
      </c>
      <c r="N677" s="16">
        <f t="shared" si="221"/>
        <v>2</v>
      </c>
      <c r="O677" s="17">
        <f t="shared" si="222"/>
        <v>0.01</v>
      </c>
      <c r="P677" s="10">
        <v>160</v>
      </c>
      <c r="Q677" s="10">
        <v>230</v>
      </c>
      <c r="R677" s="10">
        <v>155</v>
      </c>
      <c r="S677" s="10">
        <v>209</v>
      </c>
      <c r="T677" s="10">
        <v>385</v>
      </c>
      <c r="U677" s="10">
        <v>545</v>
      </c>
      <c r="V677" s="18">
        <f t="shared" si="205"/>
        <v>0.15</v>
      </c>
      <c r="W677" s="18">
        <f t="shared" si="206"/>
        <v>0.32608695652173914</v>
      </c>
      <c r="X677" s="18">
        <f t="shared" si="207"/>
        <v>0.61290322580645162</v>
      </c>
      <c r="Y677" s="18">
        <f t="shared" si="208"/>
        <v>0.44155844155844154</v>
      </c>
      <c r="Z677" s="18">
        <f t="shared" si="209"/>
        <v>0.3559633027522936</v>
      </c>
      <c r="AA677" s="47">
        <f t="shared" si="210"/>
        <v>215</v>
      </c>
      <c r="AB677" s="6">
        <f t="shared" si="211"/>
        <v>60</v>
      </c>
      <c r="AC677" s="40">
        <v>202</v>
      </c>
      <c r="AD677" s="40">
        <f t="shared" si="212"/>
        <v>0</v>
      </c>
      <c r="AE677" s="41">
        <f t="shared" si="213"/>
        <v>1</v>
      </c>
      <c r="AF677" s="4">
        <v>13</v>
      </c>
      <c r="AG677" s="4">
        <v>14</v>
      </c>
      <c r="AH677" s="87">
        <f t="shared" si="214"/>
        <v>7.6923076923076927E-2</v>
      </c>
      <c r="AI677" s="43">
        <f t="shared" si="215"/>
        <v>0.14285714285714285</v>
      </c>
      <c r="AJ677" s="53">
        <f t="shared" si="216"/>
        <v>99.5</v>
      </c>
      <c r="AK677" s="53">
        <f t="shared" si="217"/>
        <v>4</v>
      </c>
      <c r="AL677" s="53">
        <f t="shared" si="218"/>
        <v>0</v>
      </c>
      <c r="AM677" s="88">
        <f t="shared" si="219"/>
        <v>320</v>
      </c>
      <c r="AN677" s="88">
        <f t="shared" si="220"/>
        <v>0</v>
      </c>
    </row>
    <row r="678" spans="1:40" ht="15" hidden="1" x14ac:dyDescent="0.25">
      <c r="A678" s="11" t="s">
        <v>656</v>
      </c>
      <c r="B678" s="13" t="s">
        <v>1035</v>
      </c>
      <c r="C678" s="1" t="str">
        <f t="shared" si="204"/>
        <v>MALATYA</v>
      </c>
      <c r="D678" s="14">
        <v>2</v>
      </c>
      <c r="E678" s="14">
        <v>39</v>
      </c>
      <c r="F678" s="14">
        <v>28</v>
      </c>
      <c r="G678" s="14">
        <v>69</v>
      </c>
      <c r="H678" s="15">
        <v>9</v>
      </c>
      <c r="I678" s="15">
        <v>21</v>
      </c>
      <c r="J678" s="15">
        <v>18</v>
      </c>
      <c r="K678" s="15">
        <v>48</v>
      </c>
      <c r="L678" s="49">
        <v>11</v>
      </c>
      <c r="M678" s="6">
        <v>7</v>
      </c>
      <c r="N678" s="16">
        <f t="shared" si="221"/>
        <v>-21</v>
      </c>
      <c r="O678" s="17">
        <f t="shared" si="222"/>
        <v>-0.30434782608695654</v>
      </c>
      <c r="P678" s="10">
        <v>54</v>
      </c>
      <c r="Q678" s="10">
        <v>52</v>
      </c>
      <c r="R678" s="10">
        <v>44</v>
      </c>
      <c r="S678" s="10">
        <v>52</v>
      </c>
      <c r="T678" s="10">
        <v>96</v>
      </c>
      <c r="U678" s="10">
        <v>150</v>
      </c>
      <c r="V678" s="18">
        <f t="shared" si="205"/>
        <v>0.16666666666666666</v>
      </c>
      <c r="W678" s="18">
        <f t="shared" si="206"/>
        <v>0.40384615384615385</v>
      </c>
      <c r="X678" s="18">
        <f t="shared" si="207"/>
        <v>0.5</v>
      </c>
      <c r="Y678" s="18">
        <f t="shared" si="208"/>
        <v>0.44791666666666669</v>
      </c>
      <c r="Z678" s="18">
        <f t="shared" si="209"/>
        <v>0.34666666666666668</v>
      </c>
      <c r="AA678" s="47">
        <f t="shared" si="210"/>
        <v>53</v>
      </c>
      <c r="AB678" s="6">
        <f t="shared" si="211"/>
        <v>22</v>
      </c>
      <c r="AC678" s="40">
        <v>48</v>
      </c>
      <c r="AD678" s="40">
        <f t="shared" si="212"/>
        <v>0</v>
      </c>
      <c r="AE678" s="41">
        <f t="shared" si="213"/>
        <v>1</v>
      </c>
      <c r="AF678" s="4">
        <v>3</v>
      </c>
      <c r="AG678" s="4">
        <v>4</v>
      </c>
      <c r="AH678" s="87">
        <f t="shared" si="214"/>
        <v>0.33333333333333331</v>
      </c>
      <c r="AI678" s="43">
        <f t="shared" si="215"/>
        <v>0.5</v>
      </c>
      <c r="AJ678" s="53">
        <f t="shared" si="216"/>
        <v>24.199999999999989</v>
      </c>
      <c r="AK678" s="53">
        <f t="shared" si="217"/>
        <v>1</v>
      </c>
      <c r="AL678" s="53">
        <f t="shared" si="218"/>
        <v>0</v>
      </c>
      <c r="AM678" s="88">
        <f t="shared" si="219"/>
        <v>80</v>
      </c>
      <c r="AN678" s="88">
        <f t="shared" si="220"/>
        <v>0</v>
      </c>
    </row>
    <row r="679" spans="1:40" ht="15" hidden="1" x14ac:dyDescent="0.25">
      <c r="A679" s="11" t="s">
        <v>656</v>
      </c>
      <c r="B679" s="13" t="s">
        <v>665</v>
      </c>
      <c r="C679" s="1" t="str">
        <f t="shared" si="204"/>
        <v>MALATYA</v>
      </c>
      <c r="D679" s="14">
        <v>0</v>
      </c>
      <c r="E679" s="14">
        <v>38</v>
      </c>
      <c r="F679" s="14">
        <v>23</v>
      </c>
      <c r="G679" s="14">
        <v>61</v>
      </c>
      <c r="H679" s="15">
        <v>5</v>
      </c>
      <c r="I679" s="15">
        <v>37</v>
      </c>
      <c r="J679" s="15">
        <v>27</v>
      </c>
      <c r="K679" s="15">
        <v>69</v>
      </c>
      <c r="L679" s="49">
        <v>10</v>
      </c>
      <c r="M679" s="6">
        <v>5</v>
      </c>
      <c r="N679" s="16">
        <f t="shared" si="221"/>
        <v>8</v>
      </c>
      <c r="O679" s="17">
        <f t="shared" si="222"/>
        <v>0.13114754098360656</v>
      </c>
      <c r="P679" s="10">
        <v>87</v>
      </c>
      <c r="Q679" s="10">
        <v>103</v>
      </c>
      <c r="R679" s="10">
        <v>73</v>
      </c>
      <c r="S679" s="10">
        <v>102</v>
      </c>
      <c r="T679" s="10">
        <v>176</v>
      </c>
      <c r="U679" s="10">
        <v>263</v>
      </c>
      <c r="V679" s="18">
        <f t="shared" si="205"/>
        <v>5.7471264367816091E-2</v>
      </c>
      <c r="W679" s="18">
        <f t="shared" si="206"/>
        <v>0.35922330097087379</v>
      </c>
      <c r="X679" s="18">
        <f t="shared" si="207"/>
        <v>0.43835616438356162</v>
      </c>
      <c r="Y679" s="18">
        <f t="shared" si="208"/>
        <v>0.39204545454545453</v>
      </c>
      <c r="Z679" s="18">
        <f t="shared" si="209"/>
        <v>0.28136882129277568</v>
      </c>
      <c r="AA679" s="47">
        <f t="shared" si="210"/>
        <v>107</v>
      </c>
      <c r="AB679" s="6">
        <f t="shared" si="211"/>
        <v>41</v>
      </c>
      <c r="AC679" s="40">
        <v>69</v>
      </c>
      <c r="AD679" s="40">
        <f t="shared" si="212"/>
        <v>0</v>
      </c>
      <c r="AE679" s="41">
        <f t="shared" si="213"/>
        <v>1</v>
      </c>
      <c r="AF679" s="4">
        <v>5</v>
      </c>
      <c r="AG679" s="4">
        <v>5</v>
      </c>
      <c r="AH679" s="87">
        <f t="shared" si="214"/>
        <v>0</v>
      </c>
      <c r="AI679" s="43">
        <f t="shared" si="215"/>
        <v>0</v>
      </c>
      <c r="AJ679" s="53">
        <f t="shared" si="216"/>
        <v>54.199999999999989</v>
      </c>
      <c r="AK679" s="53">
        <f t="shared" si="217"/>
        <v>2</v>
      </c>
      <c r="AL679" s="53">
        <f t="shared" si="218"/>
        <v>0</v>
      </c>
      <c r="AM679" s="88">
        <f t="shared" si="219"/>
        <v>160</v>
      </c>
      <c r="AN679" s="88">
        <f t="shared" si="220"/>
        <v>0</v>
      </c>
    </row>
    <row r="680" spans="1:40" ht="15" hidden="1" x14ac:dyDescent="0.25">
      <c r="A680" s="11" t="s">
        <v>656</v>
      </c>
      <c r="B680" s="13" t="s">
        <v>666</v>
      </c>
      <c r="C680" s="1" t="str">
        <f t="shared" si="204"/>
        <v>MALATYA</v>
      </c>
      <c r="D680" s="14">
        <v>13</v>
      </c>
      <c r="E680" s="14">
        <v>44</v>
      </c>
      <c r="F680" s="14">
        <v>48</v>
      </c>
      <c r="G680" s="14">
        <v>105</v>
      </c>
      <c r="H680" s="15">
        <v>6</v>
      </c>
      <c r="I680" s="15">
        <v>44</v>
      </c>
      <c r="J680" s="15">
        <v>39</v>
      </c>
      <c r="K680" s="15">
        <v>89</v>
      </c>
      <c r="L680" s="49">
        <v>23</v>
      </c>
      <c r="M680" s="6">
        <v>4</v>
      </c>
      <c r="N680" s="16">
        <f t="shared" si="221"/>
        <v>-16</v>
      </c>
      <c r="O680" s="17">
        <f t="shared" si="222"/>
        <v>-0.15238095238095239</v>
      </c>
      <c r="P680" s="10">
        <v>193</v>
      </c>
      <c r="Q680" s="10">
        <v>227</v>
      </c>
      <c r="R680" s="10">
        <v>181</v>
      </c>
      <c r="S680" s="10">
        <v>234</v>
      </c>
      <c r="T680" s="10">
        <v>408</v>
      </c>
      <c r="U680" s="10">
        <v>601</v>
      </c>
      <c r="V680" s="18">
        <f t="shared" si="205"/>
        <v>3.1088082901554404E-2</v>
      </c>
      <c r="W680" s="18">
        <f t="shared" si="206"/>
        <v>0.19383259911894274</v>
      </c>
      <c r="X680" s="18">
        <f t="shared" si="207"/>
        <v>0.32044198895027626</v>
      </c>
      <c r="Y680" s="18">
        <f t="shared" si="208"/>
        <v>0.25</v>
      </c>
      <c r="Z680" s="18">
        <f t="shared" si="209"/>
        <v>0.17970049916805325</v>
      </c>
      <c r="AA680" s="47">
        <f t="shared" si="210"/>
        <v>306</v>
      </c>
      <c r="AB680" s="6">
        <f t="shared" si="211"/>
        <v>123</v>
      </c>
      <c r="AC680" s="40">
        <v>89</v>
      </c>
      <c r="AD680" s="40">
        <f t="shared" si="212"/>
        <v>0</v>
      </c>
      <c r="AE680" s="41">
        <f t="shared" si="213"/>
        <v>1</v>
      </c>
      <c r="AF680" s="4">
        <v>9</v>
      </c>
      <c r="AG680" s="4">
        <v>6</v>
      </c>
      <c r="AH680" s="87">
        <f t="shared" si="214"/>
        <v>0</v>
      </c>
      <c r="AI680" s="43">
        <f t="shared" si="215"/>
        <v>0</v>
      </c>
      <c r="AJ680" s="53">
        <f t="shared" si="216"/>
        <v>183.59999999999997</v>
      </c>
      <c r="AK680" s="53">
        <f t="shared" si="217"/>
        <v>9</v>
      </c>
      <c r="AL680" s="53">
        <f t="shared" si="218"/>
        <v>1</v>
      </c>
      <c r="AM680" s="88">
        <f t="shared" si="219"/>
        <v>720</v>
      </c>
      <c r="AN680" s="88">
        <f t="shared" si="220"/>
        <v>1200</v>
      </c>
    </row>
    <row r="681" spans="1:40" ht="15" hidden="1" x14ac:dyDescent="0.25">
      <c r="A681" s="11" t="s">
        <v>656</v>
      </c>
      <c r="B681" s="13" t="s">
        <v>667</v>
      </c>
      <c r="C681" s="1" t="str">
        <f t="shared" si="204"/>
        <v>MALATYA</v>
      </c>
      <c r="D681" s="14">
        <v>9</v>
      </c>
      <c r="E681" s="14">
        <v>67</v>
      </c>
      <c r="F681" s="14">
        <v>64</v>
      </c>
      <c r="G681" s="14">
        <v>140</v>
      </c>
      <c r="H681" s="15">
        <v>12</v>
      </c>
      <c r="I681" s="15">
        <v>56</v>
      </c>
      <c r="J681" s="15">
        <v>81</v>
      </c>
      <c r="K681" s="15">
        <v>149</v>
      </c>
      <c r="L681" s="49">
        <v>24</v>
      </c>
      <c r="M681" s="6">
        <v>11</v>
      </c>
      <c r="N681" s="16">
        <f t="shared" si="221"/>
        <v>9</v>
      </c>
      <c r="O681" s="17">
        <f t="shared" si="222"/>
        <v>6.4285714285714279E-2</v>
      </c>
      <c r="P681" s="10">
        <v>160</v>
      </c>
      <c r="Q681" s="10">
        <v>228</v>
      </c>
      <c r="R681" s="10">
        <v>169</v>
      </c>
      <c r="S681" s="10">
        <v>238</v>
      </c>
      <c r="T681" s="10">
        <v>397</v>
      </c>
      <c r="U681" s="10">
        <v>557</v>
      </c>
      <c r="V681" s="18">
        <f t="shared" si="205"/>
        <v>7.4999999999999997E-2</v>
      </c>
      <c r="W681" s="18">
        <f t="shared" si="206"/>
        <v>0.24561403508771928</v>
      </c>
      <c r="X681" s="18">
        <f t="shared" si="207"/>
        <v>0.55621301775147924</v>
      </c>
      <c r="Y681" s="18">
        <f t="shared" si="208"/>
        <v>0.37783375314861462</v>
      </c>
      <c r="Z681" s="18">
        <f t="shared" si="209"/>
        <v>0.29084380610412924</v>
      </c>
      <c r="AA681" s="47">
        <f t="shared" si="210"/>
        <v>247</v>
      </c>
      <c r="AB681" s="6">
        <f t="shared" si="211"/>
        <v>75</v>
      </c>
      <c r="AC681" s="40">
        <v>149</v>
      </c>
      <c r="AD681" s="40">
        <f t="shared" si="212"/>
        <v>0</v>
      </c>
      <c r="AE681" s="41">
        <f t="shared" si="213"/>
        <v>1</v>
      </c>
      <c r="AF681" s="4">
        <v>13</v>
      </c>
      <c r="AG681" s="4">
        <v>11</v>
      </c>
      <c r="AH681" s="87">
        <f t="shared" si="214"/>
        <v>0</v>
      </c>
      <c r="AI681" s="43">
        <f t="shared" si="215"/>
        <v>0</v>
      </c>
      <c r="AJ681" s="53">
        <f t="shared" si="216"/>
        <v>127.89999999999998</v>
      </c>
      <c r="AK681" s="53">
        <f t="shared" si="217"/>
        <v>6</v>
      </c>
      <c r="AL681" s="53">
        <f t="shared" si="218"/>
        <v>1</v>
      </c>
      <c r="AM681" s="88">
        <f t="shared" si="219"/>
        <v>480</v>
      </c>
      <c r="AN681" s="88">
        <f t="shared" si="220"/>
        <v>1200</v>
      </c>
    </row>
    <row r="682" spans="1:40" ht="15" hidden="1" x14ac:dyDescent="0.25">
      <c r="A682" s="25" t="s">
        <v>656</v>
      </c>
      <c r="B682" s="26" t="s">
        <v>1110</v>
      </c>
      <c r="C682" s="1" t="str">
        <f t="shared" si="204"/>
        <v>MALATYA</v>
      </c>
      <c r="D682" s="27">
        <v>58</v>
      </c>
      <c r="E682" s="27">
        <v>297</v>
      </c>
      <c r="F682" s="27">
        <v>360</v>
      </c>
      <c r="G682" s="27">
        <v>715</v>
      </c>
      <c r="H682" s="15">
        <v>580</v>
      </c>
      <c r="I682" s="15">
        <v>1900</v>
      </c>
      <c r="J682" s="15">
        <v>3193</v>
      </c>
      <c r="K682" s="15">
        <v>5673</v>
      </c>
      <c r="L682" s="49">
        <v>228</v>
      </c>
      <c r="M682" s="6">
        <v>737</v>
      </c>
      <c r="N682" s="16">
        <f t="shared" si="221"/>
        <v>4958</v>
      </c>
      <c r="O682" s="17">
        <f t="shared" si="222"/>
        <v>6.9342657342657343</v>
      </c>
      <c r="P682" s="10">
        <v>3931</v>
      </c>
      <c r="Q682" s="10">
        <v>5018</v>
      </c>
      <c r="R682" s="10">
        <v>3790</v>
      </c>
      <c r="S682" s="10">
        <v>5099</v>
      </c>
      <c r="T682" s="10">
        <v>8808</v>
      </c>
      <c r="U682" s="10">
        <v>12739</v>
      </c>
      <c r="V682" s="18">
        <f t="shared" si="205"/>
        <v>0.14754515390485881</v>
      </c>
      <c r="W682" s="18">
        <f t="shared" si="206"/>
        <v>0.37863690713431647</v>
      </c>
      <c r="X682" s="18">
        <f t="shared" si="207"/>
        <v>0.70817941952506591</v>
      </c>
      <c r="Y682" s="18">
        <f t="shared" si="208"/>
        <v>0.52043596730245234</v>
      </c>
      <c r="Z682" s="18">
        <f t="shared" si="209"/>
        <v>0.40536933825261007</v>
      </c>
      <c r="AA682" s="47">
        <f t="shared" si="210"/>
        <v>4224</v>
      </c>
      <c r="AB682" s="6">
        <f t="shared" si="211"/>
        <v>1106</v>
      </c>
      <c r="AC682" s="40">
        <v>4829</v>
      </c>
      <c r="AD682" s="40">
        <f t="shared" si="212"/>
        <v>844</v>
      </c>
      <c r="AE682" s="41">
        <f t="shared" si="213"/>
        <v>0.85122510135730656</v>
      </c>
      <c r="AF682" s="4">
        <v>158</v>
      </c>
      <c r="AG682" s="4">
        <v>240</v>
      </c>
      <c r="AH682" s="87">
        <f t="shared" si="214"/>
        <v>0.51898734177215189</v>
      </c>
      <c r="AI682" s="43">
        <f t="shared" si="215"/>
        <v>0.68333333333333335</v>
      </c>
      <c r="AJ682" s="53">
        <f t="shared" si="216"/>
        <v>1581.5999999999995</v>
      </c>
      <c r="AK682" s="53">
        <f t="shared" si="217"/>
        <v>79</v>
      </c>
      <c r="AL682" s="53">
        <f t="shared" si="218"/>
        <v>15</v>
      </c>
      <c r="AM682" s="88">
        <f t="shared" si="219"/>
        <v>6320</v>
      </c>
      <c r="AN682" s="88">
        <f t="shared" si="220"/>
        <v>18000</v>
      </c>
    </row>
    <row r="683" spans="1:40" ht="15" hidden="1" x14ac:dyDescent="0.25">
      <c r="A683" s="11" t="s">
        <v>668</v>
      </c>
      <c r="B683" s="13" t="s">
        <v>669</v>
      </c>
      <c r="C683" s="1" t="str">
        <f t="shared" si="204"/>
        <v>MANİSA</v>
      </c>
      <c r="D683" s="14">
        <v>26</v>
      </c>
      <c r="E683" s="14">
        <v>97</v>
      </c>
      <c r="F683" s="14">
        <v>115</v>
      </c>
      <c r="G683" s="14">
        <v>238</v>
      </c>
      <c r="H683" s="15">
        <v>24</v>
      </c>
      <c r="I683" s="15">
        <v>88</v>
      </c>
      <c r="J683" s="15">
        <v>128</v>
      </c>
      <c r="K683" s="15">
        <v>240</v>
      </c>
      <c r="L683" s="49">
        <v>3</v>
      </c>
      <c r="M683" s="6">
        <v>26</v>
      </c>
      <c r="N683" s="16">
        <f t="shared" si="221"/>
        <v>2</v>
      </c>
      <c r="O683" s="17">
        <f t="shared" si="222"/>
        <v>8.4033613445378148E-3</v>
      </c>
      <c r="P683" s="10">
        <v>146</v>
      </c>
      <c r="Q683" s="10">
        <v>190</v>
      </c>
      <c r="R683" s="10">
        <v>133</v>
      </c>
      <c r="S683" s="10">
        <v>194</v>
      </c>
      <c r="T683" s="10">
        <v>323</v>
      </c>
      <c r="U683" s="10">
        <v>469</v>
      </c>
      <c r="V683" s="18">
        <f t="shared" si="205"/>
        <v>0.16438356164383561</v>
      </c>
      <c r="W683" s="18">
        <f t="shared" si="206"/>
        <v>0.4631578947368421</v>
      </c>
      <c r="X683" s="18">
        <f t="shared" si="207"/>
        <v>0.78947368421052633</v>
      </c>
      <c r="Y683" s="18">
        <f t="shared" si="208"/>
        <v>0.5975232198142415</v>
      </c>
      <c r="Z683" s="18">
        <f t="shared" si="209"/>
        <v>0.46268656716417911</v>
      </c>
      <c r="AA683" s="47">
        <f t="shared" si="210"/>
        <v>130</v>
      </c>
      <c r="AB683" s="6">
        <f t="shared" si="211"/>
        <v>28</v>
      </c>
      <c r="AC683" s="40">
        <v>240</v>
      </c>
      <c r="AD683" s="40">
        <f t="shared" si="212"/>
        <v>0</v>
      </c>
      <c r="AE683" s="41">
        <f t="shared" si="213"/>
        <v>1</v>
      </c>
      <c r="AF683" s="4">
        <v>13</v>
      </c>
      <c r="AG683" s="4">
        <v>16</v>
      </c>
      <c r="AH683" s="87">
        <f t="shared" si="214"/>
        <v>0.23076923076923078</v>
      </c>
      <c r="AI683" s="43">
        <f t="shared" si="215"/>
        <v>0.375</v>
      </c>
      <c r="AJ683" s="53">
        <f t="shared" si="216"/>
        <v>33.099999999999994</v>
      </c>
      <c r="AK683" s="53">
        <f t="shared" si="217"/>
        <v>1</v>
      </c>
      <c r="AL683" s="53">
        <f t="shared" si="218"/>
        <v>0</v>
      </c>
      <c r="AM683" s="88">
        <f t="shared" si="219"/>
        <v>80</v>
      </c>
      <c r="AN683" s="88">
        <f t="shared" si="220"/>
        <v>0</v>
      </c>
    </row>
    <row r="684" spans="1:40" ht="15" hidden="1" x14ac:dyDescent="0.25">
      <c r="A684" s="11" t="s">
        <v>668</v>
      </c>
      <c r="B684" s="13" t="s">
        <v>670</v>
      </c>
      <c r="C684" s="1" t="str">
        <f t="shared" si="204"/>
        <v>MANİSA</v>
      </c>
      <c r="D684" s="14">
        <v>154</v>
      </c>
      <c r="E684" s="14">
        <v>698</v>
      </c>
      <c r="F684" s="14">
        <v>1224</v>
      </c>
      <c r="G684" s="14">
        <v>2076</v>
      </c>
      <c r="H684" s="15">
        <v>154</v>
      </c>
      <c r="I684" s="15">
        <v>645</v>
      </c>
      <c r="J684" s="15">
        <v>1342</v>
      </c>
      <c r="K684" s="15">
        <v>2141</v>
      </c>
      <c r="L684" s="49">
        <v>52</v>
      </c>
      <c r="M684" s="6">
        <v>372</v>
      </c>
      <c r="N684" s="16">
        <f t="shared" si="221"/>
        <v>65</v>
      </c>
      <c r="O684" s="17">
        <f t="shared" si="222"/>
        <v>3.1310211946050097E-2</v>
      </c>
      <c r="P684" s="10">
        <v>1536</v>
      </c>
      <c r="Q684" s="10">
        <v>1941</v>
      </c>
      <c r="R684" s="10">
        <v>1412</v>
      </c>
      <c r="S684" s="10">
        <v>1957</v>
      </c>
      <c r="T684" s="10">
        <v>3353</v>
      </c>
      <c r="U684" s="10">
        <v>4889</v>
      </c>
      <c r="V684" s="18">
        <f t="shared" si="205"/>
        <v>0.10026041666666667</v>
      </c>
      <c r="W684" s="18">
        <f t="shared" si="206"/>
        <v>0.33230293663060279</v>
      </c>
      <c r="X684" s="18">
        <f t="shared" si="207"/>
        <v>0.72379603399433423</v>
      </c>
      <c r="Y684" s="18">
        <f t="shared" si="208"/>
        <v>0.49716671637339693</v>
      </c>
      <c r="Z684" s="18">
        <f t="shared" si="209"/>
        <v>0.37246880752710165</v>
      </c>
      <c r="AA684" s="47">
        <f t="shared" si="210"/>
        <v>1686</v>
      </c>
      <c r="AB684" s="6">
        <f t="shared" si="211"/>
        <v>390</v>
      </c>
      <c r="AC684" s="40">
        <v>1953</v>
      </c>
      <c r="AD684" s="40">
        <f t="shared" si="212"/>
        <v>188</v>
      </c>
      <c r="AE684" s="41">
        <f t="shared" si="213"/>
        <v>0.9121905651564689</v>
      </c>
      <c r="AF684" s="4">
        <v>77</v>
      </c>
      <c r="AG684" s="4">
        <v>114</v>
      </c>
      <c r="AH684" s="87">
        <f t="shared" si="214"/>
        <v>0.48051948051948051</v>
      </c>
      <c r="AI684" s="43">
        <f t="shared" si="215"/>
        <v>0.64912280701754388</v>
      </c>
      <c r="AJ684" s="53">
        <f t="shared" si="216"/>
        <v>680.09999999999991</v>
      </c>
      <c r="AK684" s="53">
        <f t="shared" si="217"/>
        <v>34</v>
      </c>
      <c r="AL684" s="53">
        <f t="shared" si="218"/>
        <v>6</v>
      </c>
      <c r="AM684" s="88">
        <f t="shared" si="219"/>
        <v>2720</v>
      </c>
      <c r="AN684" s="88">
        <f t="shared" si="220"/>
        <v>7200</v>
      </c>
    </row>
    <row r="685" spans="1:40" ht="15" hidden="1" x14ac:dyDescent="0.25">
      <c r="A685" s="11" t="s">
        <v>668</v>
      </c>
      <c r="B685" s="13" t="s">
        <v>671</v>
      </c>
      <c r="C685" s="1" t="str">
        <f t="shared" si="204"/>
        <v>MANİSA</v>
      </c>
      <c r="D685" s="14">
        <v>70</v>
      </c>
      <c r="E685" s="14">
        <v>417</v>
      </c>
      <c r="F685" s="14">
        <v>721</v>
      </c>
      <c r="G685" s="14">
        <v>1208</v>
      </c>
      <c r="H685" s="15">
        <v>89</v>
      </c>
      <c r="I685" s="15">
        <v>431</v>
      </c>
      <c r="J685" s="15">
        <v>834</v>
      </c>
      <c r="K685" s="15">
        <v>1354</v>
      </c>
      <c r="L685" s="49">
        <v>55</v>
      </c>
      <c r="M685" s="6">
        <v>201</v>
      </c>
      <c r="N685" s="16">
        <f t="shared" si="221"/>
        <v>146</v>
      </c>
      <c r="O685" s="17">
        <f t="shared" si="222"/>
        <v>0.12086092715231789</v>
      </c>
      <c r="P685" s="10">
        <v>1098</v>
      </c>
      <c r="Q685" s="10">
        <v>1339</v>
      </c>
      <c r="R685" s="10">
        <v>973</v>
      </c>
      <c r="S685" s="10">
        <v>1372</v>
      </c>
      <c r="T685" s="10">
        <v>2312</v>
      </c>
      <c r="U685" s="10">
        <v>3410</v>
      </c>
      <c r="V685" s="18">
        <f t="shared" si="205"/>
        <v>8.1056466302367944E-2</v>
      </c>
      <c r="W685" s="18">
        <f t="shared" si="206"/>
        <v>0.32188200149365198</v>
      </c>
      <c r="X685" s="18">
        <f t="shared" si="207"/>
        <v>0.70709146968139769</v>
      </c>
      <c r="Y685" s="18">
        <f t="shared" si="208"/>
        <v>0.48399653979238755</v>
      </c>
      <c r="Z685" s="18">
        <f t="shared" si="209"/>
        <v>0.35425219941348973</v>
      </c>
      <c r="AA685" s="47">
        <f t="shared" si="210"/>
        <v>1193</v>
      </c>
      <c r="AB685" s="6">
        <f t="shared" si="211"/>
        <v>285</v>
      </c>
      <c r="AC685" s="40">
        <v>1235</v>
      </c>
      <c r="AD685" s="40">
        <f t="shared" si="212"/>
        <v>119</v>
      </c>
      <c r="AE685" s="41">
        <f t="shared" si="213"/>
        <v>0.91211225997045786</v>
      </c>
      <c r="AF685" s="4">
        <v>54</v>
      </c>
      <c r="AG685" s="4">
        <v>66</v>
      </c>
      <c r="AH685" s="87">
        <f t="shared" si="214"/>
        <v>0.22222222222222221</v>
      </c>
      <c r="AI685" s="43">
        <f t="shared" si="215"/>
        <v>0.36363636363636365</v>
      </c>
      <c r="AJ685" s="53">
        <f t="shared" si="216"/>
        <v>499.39999999999986</v>
      </c>
      <c r="AK685" s="53">
        <f t="shared" si="217"/>
        <v>24</v>
      </c>
      <c r="AL685" s="53">
        <f t="shared" si="218"/>
        <v>4</v>
      </c>
      <c r="AM685" s="88">
        <f t="shared" si="219"/>
        <v>1920</v>
      </c>
      <c r="AN685" s="88">
        <f t="shared" si="220"/>
        <v>4800</v>
      </c>
    </row>
    <row r="686" spans="1:40" ht="15" hidden="1" x14ac:dyDescent="0.25">
      <c r="A686" s="11" t="s">
        <v>668</v>
      </c>
      <c r="B686" s="13" t="s">
        <v>672</v>
      </c>
      <c r="C686" s="1" t="str">
        <f t="shared" si="204"/>
        <v>MANİSA</v>
      </c>
      <c r="D686" s="14">
        <v>65</v>
      </c>
      <c r="E686" s="14">
        <v>192</v>
      </c>
      <c r="F686" s="14">
        <v>225</v>
      </c>
      <c r="G686" s="14">
        <v>482</v>
      </c>
      <c r="H686" s="15">
        <v>63</v>
      </c>
      <c r="I686" s="15">
        <v>186</v>
      </c>
      <c r="J686" s="15">
        <v>268</v>
      </c>
      <c r="K686" s="15">
        <v>517</v>
      </c>
      <c r="L686" s="49">
        <v>16</v>
      </c>
      <c r="M686" s="6">
        <v>72</v>
      </c>
      <c r="N686" s="16">
        <f t="shared" si="221"/>
        <v>35</v>
      </c>
      <c r="O686" s="17">
        <f t="shared" si="222"/>
        <v>7.2614107883817433E-2</v>
      </c>
      <c r="P686" s="10">
        <v>366</v>
      </c>
      <c r="Q686" s="10">
        <v>458</v>
      </c>
      <c r="R686" s="10">
        <v>289</v>
      </c>
      <c r="S686" s="10">
        <v>422</v>
      </c>
      <c r="T686" s="10">
        <v>747</v>
      </c>
      <c r="U686" s="10">
        <v>1113</v>
      </c>
      <c r="V686" s="18">
        <f t="shared" si="205"/>
        <v>0.1721311475409836</v>
      </c>
      <c r="W686" s="18">
        <f t="shared" si="206"/>
        <v>0.40611353711790393</v>
      </c>
      <c r="X686" s="18">
        <f t="shared" si="207"/>
        <v>0.73356401384083048</v>
      </c>
      <c r="Y686" s="18">
        <f t="shared" si="208"/>
        <v>0.53279785809906288</v>
      </c>
      <c r="Z686" s="18">
        <f t="shared" si="209"/>
        <v>0.41419586702605571</v>
      </c>
      <c r="AA686" s="47">
        <f t="shared" si="210"/>
        <v>349</v>
      </c>
      <c r="AB686" s="6">
        <f t="shared" si="211"/>
        <v>77</v>
      </c>
      <c r="AC686" s="40">
        <v>510</v>
      </c>
      <c r="AD686" s="40">
        <f t="shared" si="212"/>
        <v>7</v>
      </c>
      <c r="AE686" s="41">
        <f t="shared" si="213"/>
        <v>0.98646034816247585</v>
      </c>
      <c r="AF686" s="4">
        <v>36</v>
      </c>
      <c r="AG686" s="4">
        <v>38</v>
      </c>
      <c r="AH686" s="87">
        <f t="shared" si="214"/>
        <v>5.5555555555555552E-2</v>
      </c>
      <c r="AI686" s="43">
        <f t="shared" si="215"/>
        <v>0.10526315789473684</v>
      </c>
      <c r="AJ686" s="53">
        <f t="shared" si="216"/>
        <v>124.89999999999998</v>
      </c>
      <c r="AK686" s="53">
        <f t="shared" si="217"/>
        <v>6</v>
      </c>
      <c r="AL686" s="53">
        <f t="shared" si="218"/>
        <v>1</v>
      </c>
      <c r="AM686" s="88">
        <f t="shared" si="219"/>
        <v>480</v>
      </c>
      <c r="AN686" s="88">
        <f t="shared" si="220"/>
        <v>1200</v>
      </c>
    </row>
    <row r="687" spans="1:40" ht="15" hidden="1" x14ac:dyDescent="0.25">
      <c r="A687" s="11" t="s">
        <v>668</v>
      </c>
      <c r="B687" s="13" t="s">
        <v>673</v>
      </c>
      <c r="C687" s="1" t="str">
        <f t="shared" si="204"/>
        <v>MANİSA</v>
      </c>
      <c r="D687" s="14">
        <v>8</v>
      </c>
      <c r="E687" s="14">
        <v>77</v>
      </c>
      <c r="F687" s="14">
        <v>129</v>
      </c>
      <c r="G687" s="14">
        <v>214</v>
      </c>
      <c r="H687" s="15">
        <v>14</v>
      </c>
      <c r="I687" s="15">
        <v>84</v>
      </c>
      <c r="J687" s="15">
        <v>135</v>
      </c>
      <c r="K687" s="15">
        <v>233</v>
      </c>
      <c r="L687" s="49">
        <v>17</v>
      </c>
      <c r="M687" s="6">
        <v>17</v>
      </c>
      <c r="N687" s="16">
        <f t="shared" si="221"/>
        <v>19</v>
      </c>
      <c r="O687" s="17">
        <f t="shared" si="222"/>
        <v>8.8785046728971959E-2</v>
      </c>
      <c r="P687" s="10">
        <v>152</v>
      </c>
      <c r="Q687" s="10">
        <v>215</v>
      </c>
      <c r="R687" s="10">
        <v>189</v>
      </c>
      <c r="S687" s="10">
        <v>258</v>
      </c>
      <c r="T687" s="10">
        <v>404</v>
      </c>
      <c r="U687" s="10">
        <v>556</v>
      </c>
      <c r="V687" s="18">
        <f t="shared" si="205"/>
        <v>9.2105263157894732E-2</v>
      </c>
      <c r="W687" s="18">
        <f t="shared" si="206"/>
        <v>0.39069767441860465</v>
      </c>
      <c r="X687" s="18">
        <f t="shared" si="207"/>
        <v>0.7142857142857143</v>
      </c>
      <c r="Y687" s="18">
        <f t="shared" si="208"/>
        <v>0.54207920792079212</v>
      </c>
      <c r="Z687" s="18">
        <f t="shared" si="209"/>
        <v>0.41906474820143885</v>
      </c>
      <c r="AA687" s="47">
        <f t="shared" si="210"/>
        <v>185</v>
      </c>
      <c r="AB687" s="6">
        <f t="shared" si="211"/>
        <v>54</v>
      </c>
      <c r="AC687" s="40">
        <v>233</v>
      </c>
      <c r="AD687" s="40">
        <f t="shared" si="212"/>
        <v>0</v>
      </c>
      <c r="AE687" s="41">
        <f t="shared" si="213"/>
        <v>1</v>
      </c>
      <c r="AF687" s="4">
        <v>12</v>
      </c>
      <c r="AG687" s="4">
        <v>13</v>
      </c>
      <c r="AH687" s="87">
        <f t="shared" si="214"/>
        <v>8.3333333333333329E-2</v>
      </c>
      <c r="AI687" s="43">
        <f t="shared" si="215"/>
        <v>0.15384615384615385</v>
      </c>
      <c r="AJ687" s="53">
        <f t="shared" si="216"/>
        <v>63.799999999999955</v>
      </c>
      <c r="AK687" s="53">
        <f t="shared" si="217"/>
        <v>3</v>
      </c>
      <c r="AL687" s="53">
        <f t="shared" si="218"/>
        <v>0</v>
      </c>
      <c r="AM687" s="88">
        <f t="shared" si="219"/>
        <v>240</v>
      </c>
      <c r="AN687" s="88">
        <f t="shared" si="220"/>
        <v>0</v>
      </c>
    </row>
    <row r="688" spans="1:40" ht="15" hidden="1" x14ac:dyDescent="0.25">
      <c r="A688" s="11" t="s">
        <v>668</v>
      </c>
      <c r="B688" s="13" t="s">
        <v>674</v>
      </c>
      <c r="C688" s="1" t="str">
        <f t="shared" si="204"/>
        <v>MANİSA</v>
      </c>
      <c r="D688" s="14">
        <v>44</v>
      </c>
      <c r="E688" s="14">
        <v>153</v>
      </c>
      <c r="F688" s="14">
        <v>159</v>
      </c>
      <c r="G688" s="14">
        <v>356</v>
      </c>
      <c r="H688" s="15">
        <v>72</v>
      </c>
      <c r="I688" s="15">
        <v>132</v>
      </c>
      <c r="J688" s="15">
        <v>171</v>
      </c>
      <c r="K688" s="15">
        <v>375</v>
      </c>
      <c r="L688" s="49">
        <v>18</v>
      </c>
      <c r="M688" s="6">
        <v>41</v>
      </c>
      <c r="N688" s="16">
        <f t="shared" si="221"/>
        <v>19</v>
      </c>
      <c r="O688" s="17">
        <f t="shared" si="222"/>
        <v>5.3370786516853931E-2</v>
      </c>
      <c r="P688" s="10">
        <v>240</v>
      </c>
      <c r="Q688" s="10">
        <v>317</v>
      </c>
      <c r="R688" s="10">
        <v>205</v>
      </c>
      <c r="S688" s="10">
        <v>291</v>
      </c>
      <c r="T688" s="10">
        <v>522</v>
      </c>
      <c r="U688" s="10">
        <v>762</v>
      </c>
      <c r="V688" s="18">
        <f t="shared" si="205"/>
        <v>0.3</v>
      </c>
      <c r="W688" s="18">
        <f t="shared" si="206"/>
        <v>0.41640378548895901</v>
      </c>
      <c r="X688" s="18">
        <f t="shared" si="207"/>
        <v>0.7219512195121951</v>
      </c>
      <c r="Y688" s="18">
        <f t="shared" si="208"/>
        <v>0.53639846743295017</v>
      </c>
      <c r="Z688" s="18">
        <f t="shared" si="209"/>
        <v>0.46194225721784776</v>
      </c>
      <c r="AA688" s="47">
        <f t="shared" si="210"/>
        <v>242</v>
      </c>
      <c r="AB688" s="6">
        <f t="shared" si="211"/>
        <v>57</v>
      </c>
      <c r="AC688" s="40">
        <v>375</v>
      </c>
      <c r="AD688" s="40">
        <f t="shared" si="212"/>
        <v>0</v>
      </c>
      <c r="AE688" s="41">
        <f t="shared" si="213"/>
        <v>1</v>
      </c>
      <c r="AF688" s="4">
        <v>24</v>
      </c>
      <c r="AG688" s="4">
        <v>25</v>
      </c>
      <c r="AH688" s="87">
        <f t="shared" si="214"/>
        <v>4.1666666666666664E-2</v>
      </c>
      <c r="AI688" s="43">
        <f t="shared" si="215"/>
        <v>0.08</v>
      </c>
      <c r="AJ688" s="53">
        <f t="shared" si="216"/>
        <v>85.399999999999977</v>
      </c>
      <c r="AK688" s="53">
        <f t="shared" si="217"/>
        <v>4</v>
      </c>
      <c r="AL688" s="53">
        <f t="shared" si="218"/>
        <v>0</v>
      </c>
      <c r="AM688" s="88">
        <f t="shared" si="219"/>
        <v>320</v>
      </c>
      <c r="AN688" s="88">
        <f t="shared" si="220"/>
        <v>0</v>
      </c>
    </row>
    <row r="689" spans="1:40" ht="15" hidden="1" x14ac:dyDescent="0.25">
      <c r="A689" s="11" t="s">
        <v>668</v>
      </c>
      <c r="B689" s="13" t="s">
        <v>675</v>
      </c>
      <c r="C689" s="1" t="str">
        <f t="shared" si="204"/>
        <v>MANİSA</v>
      </c>
      <c r="D689" s="14">
        <v>36</v>
      </c>
      <c r="E689" s="14">
        <v>152</v>
      </c>
      <c r="F689" s="14">
        <v>295</v>
      </c>
      <c r="G689" s="14">
        <v>483</v>
      </c>
      <c r="H689" s="15">
        <v>43</v>
      </c>
      <c r="I689" s="15">
        <v>136</v>
      </c>
      <c r="J689" s="15">
        <v>263</v>
      </c>
      <c r="K689" s="15">
        <v>442</v>
      </c>
      <c r="L689" s="49">
        <v>18</v>
      </c>
      <c r="M689" s="6">
        <v>58</v>
      </c>
      <c r="N689" s="16">
        <f t="shared" si="221"/>
        <v>-41</v>
      </c>
      <c r="O689" s="17">
        <f t="shared" si="222"/>
        <v>-8.4886128364389232E-2</v>
      </c>
      <c r="P689" s="10">
        <v>414</v>
      </c>
      <c r="Q689" s="10">
        <v>486</v>
      </c>
      <c r="R689" s="10">
        <v>381</v>
      </c>
      <c r="S689" s="10">
        <v>513</v>
      </c>
      <c r="T689" s="10">
        <v>867</v>
      </c>
      <c r="U689" s="10">
        <v>1281</v>
      </c>
      <c r="V689" s="18">
        <f t="shared" si="205"/>
        <v>0.10386473429951691</v>
      </c>
      <c r="W689" s="18">
        <f t="shared" si="206"/>
        <v>0.27983539094650206</v>
      </c>
      <c r="X689" s="18">
        <f t="shared" si="207"/>
        <v>0.58530183727034124</v>
      </c>
      <c r="Y689" s="18">
        <f t="shared" si="208"/>
        <v>0.41407151095732408</v>
      </c>
      <c r="Z689" s="18">
        <f t="shared" si="209"/>
        <v>0.31381733021077285</v>
      </c>
      <c r="AA689" s="47">
        <f t="shared" si="210"/>
        <v>508</v>
      </c>
      <c r="AB689" s="6">
        <f t="shared" si="211"/>
        <v>158</v>
      </c>
      <c r="AC689" s="40">
        <v>419</v>
      </c>
      <c r="AD689" s="40">
        <f t="shared" si="212"/>
        <v>23</v>
      </c>
      <c r="AE689" s="41">
        <f t="shared" si="213"/>
        <v>0.94796380090497734</v>
      </c>
      <c r="AF689" s="4">
        <v>26</v>
      </c>
      <c r="AG689" s="4">
        <v>28</v>
      </c>
      <c r="AH689" s="87">
        <f t="shared" si="214"/>
        <v>7.6923076923076927E-2</v>
      </c>
      <c r="AI689" s="43">
        <f t="shared" si="215"/>
        <v>0.14285714285714285</v>
      </c>
      <c r="AJ689" s="53">
        <f t="shared" si="216"/>
        <v>247.89999999999998</v>
      </c>
      <c r="AK689" s="53">
        <f t="shared" si="217"/>
        <v>12</v>
      </c>
      <c r="AL689" s="53">
        <f t="shared" si="218"/>
        <v>2</v>
      </c>
      <c r="AM689" s="88">
        <f t="shared" si="219"/>
        <v>960</v>
      </c>
      <c r="AN689" s="88">
        <f t="shared" si="220"/>
        <v>2400</v>
      </c>
    </row>
    <row r="690" spans="1:40" ht="15" hidden="1" x14ac:dyDescent="0.25">
      <c r="A690" s="11" t="s">
        <v>668</v>
      </c>
      <c r="B690" s="13" t="s">
        <v>1038</v>
      </c>
      <c r="C690" s="1" t="str">
        <f t="shared" si="204"/>
        <v>MANİSA</v>
      </c>
      <c r="D690" s="14">
        <v>19</v>
      </c>
      <c r="E690" s="14">
        <v>45</v>
      </c>
      <c r="F690" s="14">
        <v>41</v>
      </c>
      <c r="G690" s="14">
        <v>105</v>
      </c>
      <c r="H690" s="15">
        <v>15</v>
      </c>
      <c r="I690" s="15">
        <v>53</v>
      </c>
      <c r="J690" s="15">
        <v>60</v>
      </c>
      <c r="K690" s="15">
        <v>128</v>
      </c>
      <c r="L690" s="49">
        <v>12</v>
      </c>
      <c r="M690" s="6">
        <v>17</v>
      </c>
      <c r="N690" s="16">
        <f t="shared" si="221"/>
        <v>23</v>
      </c>
      <c r="O690" s="17">
        <f t="shared" si="222"/>
        <v>0.21904761904761905</v>
      </c>
      <c r="P690" s="10">
        <v>97</v>
      </c>
      <c r="Q690" s="10">
        <v>132</v>
      </c>
      <c r="R690" s="10">
        <v>92</v>
      </c>
      <c r="S690" s="10">
        <v>125</v>
      </c>
      <c r="T690" s="10">
        <v>224</v>
      </c>
      <c r="U690" s="10">
        <v>321</v>
      </c>
      <c r="V690" s="18">
        <f t="shared" si="205"/>
        <v>0.15463917525773196</v>
      </c>
      <c r="W690" s="18">
        <f t="shared" si="206"/>
        <v>0.40151515151515149</v>
      </c>
      <c r="X690" s="18">
        <f t="shared" si="207"/>
        <v>0.59782608695652173</v>
      </c>
      <c r="Y690" s="18">
        <f t="shared" si="208"/>
        <v>0.48214285714285715</v>
      </c>
      <c r="Z690" s="18">
        <f t="shared" si="209"/>
        <v>0.38317757009345793</v>
      </c>
      <c r="AA690" s="47">
        <f t="shared" si="210"/>
        <v>116</v>
      </c>
      <c r="AB690" s="6">
        <f t="shared" si="211"/>
        <v>37</v>
      </c>
      <c r="AC690" s="40">
        <v>128</v>
      </c>
      <c r="AD690" s="40">
        <f t="shared" si="212"/>
        <v>0</v>
      </c>
      <c r="AE690" s="41">
        <f t="shared" si="213"/>
        <v>1</v>
      </c>
      <c r="AF690" s="4">
        <v>8</v>
      </c>
      <c r="AG690" s="4">
        <v>8</v>
      </c>
      <c r="AH690" s="87">
        <f t="shared" si="214"/>
        <v>0</v>
      </c>
      <c r="AI690" s="43">
        <f t="shared" si="215"/>
        <v>0</v>
      </c>
      <c r="AJ690" s="53">
        <f t="shared" si="216"/>
        <v>48.799999999999983</v>
      </c>
      <c r="AK690" s="53">
        <f t="shared" si="217"/>
        <v>2</v>
      </c>
      <c r="AL690" s="53">
        <f t="shared" si="218"/>
        <v>0</v>
      </c>
      <c r="AM690" s="88">
        <f t="shared" si="219"/>
        <v>160</v>
      </c>
      <c r="AN690" s="88">
        <f t="shared" si="220"/>
        <v>0</v>
      </c>
    </row>
    <row r="691" spans="1:40" ht="15" hidden="1" x14ac:dyDescent="0.25">
      <c r="A691" s="11" t="s">
        <v>668</v>
      </c>
      <c r="B691" s="13" t="s">
        <v>676</v>
      </c>
      <c r="C691" s="1" t="str">
        <f t="shared" si="204"/>
        <v>MANİSA</v>
      </c>
      <c r="D691" s="14">
        <v>15</v>
      </c>
      <c r="E691" s="14">
        <v>137</v>
      </c>
      <c r="F691" s="14">
        <v>305</v>
      </c>
      <c r="G691" s="14">
        <v>457</v>
      </c>
      <c r="H691" s="15">
        <v>127</v>
      </c>
      <c r="I691" s="15">
        <v>249</v>
      </c>
      <c r="J691" s="15">
        <v>509</v>
      </c>
      <c r="K691" s="15">
        <v>885</v>
      </c>
      <c r="L691" s="49">
        <v>10</v>
      </c>
      <c r="M691" s="6">
        <v>98</v>
      </c>
      <c r="N691" s="16">
        <f t="shared" si="221"/>
        <v>428</v>
      </c>
      <c r="O691" s="17">
        <f t="shared" si="222"/>
        <v>0.93654266958424504</v>
      </c>
      <c r="P691" s="10">
        <v>432</v>
      </c>
      <c r="Q691" s="10">
        <v>552</v>
      </c>
      <c r="R691" s="10">
        <v>425</v>
      </c>
      <c r="S691" s="10">
        <v>578</v>
      </c>
      <c r="T691" s="10">
        <v>977</v>
      </c>
      <c r="U691" s="10">
        <v>1409</v>
      </c>
      <c r="V691" s="18">
        <f t="shared" si="205"/>
        <v>0.29398148148148145</v>
      </c>
      <c r="W691" s="18">
        <f t="shared" si="206"/>
        <v>0.45108695652173914</v>
      </c>
      <c r="X691" s="18">
        <f t="shared" si="207"/>
        <v>0.99058823529411766</v>
      </c>
      <c r="Y691" s="18">
        <f t="shared" si="208"/>
        <v>0.68577277379733881</v>
      </c>
      <c r="Z691" s="18">
        <f t="shared" si="209"/>
        <v>0.56564939673527326</v>
      </c>
      <c r="AA691" s="47">
        <f t="shared" si="210"/>
        <v>307</v>
      </c>
      <c r="AB691" s="6">
        <f t="shared" si="211"/>
        <v>4</v>
      </c>
      <c r="AC691" s="40">
        <v>445</v>
      </c>
      <c r="AD691" s="40">
        <f t="shared" si="212"/>
        <v>440</v>
      </c>
      <c r="AE691" s="41">
        <f t="shared" si="213"/>
        <v>0.50282485875706218</v>
      </c>
      <c r="AF691" s="4">
        <v>25</v>
      </c>
      <c r="AG691" s="4">
        <v>27</v>
      </c>
      <c r="AH691" s="87">
        <f t="shared" si="214"/>
        <v>0.08</v>
      </c>
      <c r="AI691" s="43">
        <f t="shared" si="215"/>
        <v>0.14814814814814814</v>
      </c>
      <c r="AJ691" s="53">
        <f t="shared" si="216"/>
        <v>13.899999999999977</v>
      </c>
      <c r="AK691" s="53">
        <f t="shared" si="217"/>
        <v>0</v>
      </c>
      <c r="AL691" s="53">
        <f t="shared" si="218"/>
        <v>0</v>
      </c>
      <c r="AM691" s="88">
        <f t="shared" si="219"/>
        <v>0</v>
      </c>
      <c r="AN691" s="88">
        <f t="shared" si="220"/>
        <v>0</v>
      </c>
    </row>
    <row r="692" spans="1:40" ht="15" hidden="1" x14ac:dyDescent="0.25">
      <c r="A692" s="11" t="s">
        <v>668</v>
      </c>
      <c r="B692" s="13" t="s">
        <v>677</v>
      </c>
      <c r="C692" s="1" t="str">
        <f t="shared" si="204"/>
        <v>MANİSA</v>
      </c>
      <c r="D692" s="14">
        <v>136</v>
      </c>
      <c r="E692" s="14">
        <v>619</v>
      </c>
      <c r="F692" s="14">
        <v>1175</v>
      </c>
      <c r="G692" s="14">
        <v>1930</v>
      </c>
      <c r="H692" s="15">
        <v>144</v>
      </c>
      <c r="I692" s="15">
        <v>587</v>
      </c>
      <c r="J692" s="15">
        <v>1319</v>
      </c>
      <c r="K692" s="15">
        <v>2050</v>
      </c>
      <c r="L692" s="49">
        <v>53</v>
      </c>
      <c r="M692" s="6">
        <v>391</v>
      </c>
      <c r="N692" s="16">
        <f t="shared" si="221"/>
        <v>120</v>
      </c>
      <c r="O692" s="17">
        <f t="shared" si="222"/>
        <v>6.2176165803108807E-2</v>
      </c>
      <c r="P692" s="10">
        <v>1408</v>
      </c>
      <c r="Q692" s="10">
        <v>1809</v>
      </c>
      <c r="R692" s="10">
        <v>1395</v>
      </c>
      <c r="S692" s="10">
        <v>1844</v>
      </c>
      <c r="T692" s="10">
        <v>3204</v>
      </c>
      <c r="U692" s="10">
        <v>4612</v>
      </c>
      <c r="V692" s="18">
        <f t="shared" si="205"/>
        <v>0.10227272727272728</v>
      </c>
      <c r="W692" s="18">
        <f t="shared" si="206"/>
        <v>0.32448866777224988</v>
      </c>
      <c r="X692" s="18">
        <f t="shared" si="207"/>
        <v>0.70322580645161292</v>
      </c>
      <c r="Y692" s="18">
        <f t="shared" si="208"/>
        <v>0.48938826466916352</v>
      </c>
      <c r="Z692" s="18">
        <f t="shared" si="209"/>
        <v>0.37120555073720729</v>
      </c>
      <c r="AA692" s="47">
        <f t="shared" si="210"/>
        <v>1636</v>
      </c>
      <c r="AB692" s="6">
        <f t="shared" si="211"/>
        <v>414</v>
      </c>
      <c r="AC692" s="40">
        <v>1637</v>
      </c>
      <c r="AD692" s="40">
        <f t="shared" si="212"/>
        <v>413</v>
      </c>
      <c r="AE692" s="41">
        <f t="shared" si="213"/>
        <v>0.7985365853658537</v>
      </c>
      <c r="AF692" s="4">
        <v>93</v>
      </c>
      <c r="AG692" s="4">
        <v>100</v>
      </c>
      <c r="AH692" s="87">
        <f t="shared" si="214"/>
        <v>7.5268817204301078E-2</v>
      </c>
      <c r="AI692" s="43">
        <f t="shared" si="215"/>
        <v>0.14000000000000001</v>
      </c>
      <c r="AJ692" s="53">
        <f t="shared" si="216"/>
        <v>674.79999999999973</v>
      </c>
      <c r="AK692" s="53">
        <f t="shared" si="217"/>
        <v>33</v>
      </c>
      <c r="AL692" s="53">
        <f t="shared" si="218"/>
        <v>6</v>
      </c>
      <c r="AM692" s="88">
        <f t="shared" si="219"/>
        <v>2640</v>
      </c>
      <c r="AN692" s="88">
        <f t="shared" si="220"/>
        <v>7200</v>
      </c>
    </row>
    <row r="693" spans="1:40" ht="15" hidden="1" x14ac:dyDescent="0.25">
      <c r="A693" s="11" t="s">
        <v>668</v>
      </c>
      <c r="B693" s="13" t="s">
        <v>678</v>
      </c>
      <c r="C693" s="1" t="str">
        <f t="shared" si="204"/>
        <v>MANİSA</v>
      </c>
      <c r="D693" s="14">
        <v>18</v>
      </c>
      <c r="E693" s="14">
        <v>220</v>
      </c>
      <c r="F693" s="14">
        <v>274</v>
      </c>
      <c r="G693" s="14">
        <v>512</v>
      </c>
      <c r="H693" s="15">
        <v>37</v>
      </c>
      <c r="I693" s="15">
        <v>195</v>
      </c>
      <c r="J693" s="15">
        <v>286</v>
      </c>
      <c r="K693" s="15">
        <v>518</v>
      </c>
      <c r="L693" s="49">
        <v>23</v>
      </c>
      <c r="M693" s="6">
        <v>90</v>
      </c>
      <c r="N693" s="16">
        <f t="shared" si="221"/>
        <v>6</v>
      </c>
      <c r="O693" s="17">
        <f t="shared" si="222"/>
        <v>1.171875E-2</v>
      </c>
      <c r="P693" s="10">
        <v>353</v>
      </c>
      <c r="Q693" s="10">
        <v>480</v>
      </c>
      <c r="R693" s="10">
        <v>269</v>
      </c>
      <c r="S693" s="10">
        <v>404</v>
      </c>
      <c r="T693" s="10">
        <v>749</v>
      </c>
      <c r="U693" s="10">
        <v>1102</v>
      </c>
      <c r="V693" s="18">
        <f t="shared" si="205"/>
        <v>0.10481586402266289</v>
      </c>
      <c r="W693" s="18">
        <f t="shared" si="206"/>
        <v>0.40625</v>
      </c>
      <c r="X693" s="18">
        <f t="shared" si="207"/>
        <v>0.81412639405204457</v>
      </c>
      <c r="Y693" s="18">
        <f t="shared" si="208"/>
        <v>0.55273698264352467</v>
      </c>
      <c r="Z693" s="18">
        <f t="shared" si="209"/>
        <v>0.4092558983666062</v>
      </c>
      <c r="AA693" s="47">
        <f t="shared" si="210"/>
        <v>335</v>
      </c>
      <c r="AB693" s="6">
        <f t="shared" si="211"/>
        <v>50</v>
      </c>
      <c r="AC693" s="40">
        <v>500</v>
      </c>
      <c r="AD693" s="40">
        <f t="shared" si="212"/>
        <v>18</v>
      </c>
      <c r="AE693" s="41">
        <f t="shared" si="213"/>
        <v>0.96525096525096521</v>
      </c>
      <c r="AF693" s="4">
        <v>32</v>
      </c>
      <c r="AG693" s="4">
        <v>33</v>
      </c>
      <c r="AH693" s="87">
        <f t="shared" si="214"/>
        <v>3.125E-2</v>
      </c>
      <c r="AI693" s="43">
        <f t="shared" si="215"/>
        <v>6.0606060606060608E-2</v>
      </c>
      <c r="AJ693" s="53">
        <f t="shared" si="216"/>
        <v>110.29999999999995</v>
      </c>
      <c r="AK693" s="53">
        <f t="shared" si="217"/>
        <v>5</v>
      </c>
      <c r="AL693" s="53">
        <f t="shared" si="218"/>
        <v>1</v>
      </c>
      <c r="AM693" s="88">
        <f t="shared" si="219"/>
        <v>400</v>
      </c>
      <c r="AN693" s="88">
        <f t="shared" si="220"/>
        <v>1200</v>
      </c>
    </row>
    <row r="694" spans="1:40" ht="15" hidden="1" x14ac:dyDescent="0.25">
      <c r="A694" s="11" t="s">
        <v>668</v>
      </c>
      <c r="B694" s="13" t="s">
        <v>679</v>
      </c>
      <c r="C694" s="1" t="str">
        <f t="shared" si="204"/>
        <v>MANİSA</v>
      </c>
      <c r="D694" s="14">
        <v>56</v>
      </c>
      <c r="E694" s="14">
        <v>265</v>
      </c>
      <c r="F694" s="14">
        <v>370</v>
      </c>
      <c r="G694" s="14">
        <v>691</v>
      </c>
      <c r="H694" s="15">
        <v>33</v>
      </c>
      <c r="I694" s="15">
        <v>220</v>
      </c>
      <c r="J694" s="15">
        <v>387</v>
      </c>
      <c r="K694" s="15">
        <v>640</v>
      </c>
      <c r="L694" s="49">
        <v>36</v>
      </c>
      <c r="M694" s="6">
        <v>83</v>
      </c>
      <c r="N694" s="16">
        <f t="shared" si="221"/>
        <v>-51</v>
      </c>
      <c r="O694" s="17">
        <f t="shared" si="222"/>
        <v>-7.3806078147612156E-2</v>
      </c>
      <c r="P694" s="10">
        <v>460</v>
      </c>
      <c r="Q694" s="10">
        <v>627</v>
      </c>
      <c r="R694" s="10">
        <v>468</v>
      </c>
      <c r="S694" s="10">
        <v>652</v>
      </c>
      <c r="T694" s="10">
        <v>1095</v>
      </c>
      <c r="U694" s="10">
        <v>1555</v>
      </c>
      <c r="V694" s="18">
        <f t="shared" si="205"/>
        <v>7.1739130434782611E-2</v>
      </c>
      <c r="W694" s="18">
        <f t="shared" si="206"/>
        <v>0.35087719298245612</v>
      </c>
      <c r="X694" s="18">
        <f t="shared" si="207"/>
        <v>0.72649572649572647</v>
      </c>
      <c r="Y694" s="18">
        <f t="shared" si="208"/>
        <v>0.51141552511415522</v>
      </c>
      <c r="Z694" s="18">
        <f t="shared" si="209"/>
        <v>0.38135048231511254</v>
      </c>
      <c r="AA694" s="47">
        <f t="shared" si="210"/>
        <v>535</v>
      </c>
      <c r="AB694" s="6">
        <f t="shared" si="211"/>
        <v>128</v>
      </c>
      <c r="AC694" s="40">
        <v>601</v>
      </c>
      <c r="AD694" s="40">
        <f t="shared" si="212"/>
        <v>39</v>
      </c>
      <c r="AE694" s="41">
        <f t="shared" si="213"/>
        <v>0.93906250000000002</v>
      </c>
      <c r="AF694" s="4">
        <v>37</v>
      </c>
      <c r="AG694" s="4">
        <v>44</v>
      </c>
      <c r="AH694" s="87">
        <f t="shared" si="214"/>
        <v>0.1891891891891892</v>
      </c>
      <c r="AI694" s="43">
        <f t="shared" si="215"/>
        <v>0.31818181818181818</v>
      </c>
      <c r="AJ694" s="53">
        <f t="shared" si="216"/>
        <v>206.5</v>
      </c>
      <c r="AK694" s="53">
        <f t="shared" si="217"/>
        <v>10</v>
      </c>
      <c r="AL694" s="53">
        <f t="shared" si="218"/>
        <v>2</v>
      </c>
      <c r="AM694" s="88">
        <f t="shared" si="219"/>
        <v>800</v>
      </c>
      <c r="AN694" s="88">
        <f t="shared" si="220"/>
        <v>2400</v>
      </c>
    </row>
    <row r="695" spans="1:40" ht="15" hidden="1" x14ac:dyDescent="0.25">
      <c r="A695" s="11" t="s">
        <v>668</v>
      </c>
      <c r="B695" s="13" t="s">
        <v>680</v>
      </c>
      <c r="C695" s="1" t="str">
        <f t="shared" si="204"/>
        <v>MANİSA</v>
      </c>
      <c r="D695" s="14">
        <v>24</v>
      </c>
      <c r="E695" s="14">
        <v>78</v>
      </c>
      <c r="F695" s="14">
        <v>159</v>
      </c>
      <c r="G695" s="14">
        <v>261</v>
      </c>
      <c r="H695" s="15">
        <v>20</v>
      </c>
      <c r="I695" s="15">
        <v>81</v>
      </c>
      <c r="J695" s="15">
        <v>146</v>
      </c>
      <c r="K695" s="15">
        <v>247</v>
      </c>
      <c r="L695" s="49">
        <v>8</v>
      </c>
      <c r="M695" s="6">
        <v>41</v>
      </c>
      <c r="N695" s="16">
        <f t="shared" si="221"/>
        <v>-14</v>
      </c>
      <c r="O695" s="17">
        <f t="shared" si="222"/>
        <v>-5.3639846743295021E-2</v>
      </c>
      <c r="P695" s="10">
        <v>198</v>
      </c>
      <c r="Q695" s="10">
        <v>245</v>
      </c>
      <c r="R695" s="10">
        <v>173</v>
      </c>
      <c r="S695" s="10">
        <v>237</v>
      </c>
      <c r="T695" s="10">
        <v>418</v>
      </c>
      <c r="U695" s="10">
        <v>616</v>
      </c>
      <c r="V695" s="18">
        <f t="shared" si="205"/>
        <v>0.10101010101010101</v>
      </c>
      <c r="W695" s="18">
        <f t="shared" si="206"/>
        <v>0.33061224489795921</v>
      </c>
      <c r="X695" s="18">
        <f t="shared" si="207"/>
        <v>0.65317919075144504</v>
      </c>
      <c r="Y695" s="18">
        <f t="shared" si="208"/>
        <v>0.46411483253588515</v>
      </c>
      <c r="Z695" s="18">
        <f t="shared" si="209"/>
        <v>0.34740259740259738</v>
      </c>
      <c r="AA695" s="47">
        <f t="shared" si="210"/>
        <v>224</v>
      </c>
      <c r="AB695" s="6">
        <f t="shared" si="211"/>
        <v>60</v>
      </c>
      <c r="AC695" s="40">
        <v>247</v>
      </c>
      <c r="AD695" s="40">
        <f t="shared" si="212"/>
        <v>0</v>
      </c>
      <c r="AE695" s="41">
        <f t="shared" si="213"/>
        <v>1</v>
      </c>
      <c r="AF695" s="4">
        <v>22</v>
      </c>
      <c r="AG695" s="4">
        <v>18</v>
      </c>
      <c r="AH695" s="87">
        <f t="shared" si="214"/>
        <v>0</v>
      </c>
      <c r="AI695" s="43">
        <f t="shared" si="215"/>
        <v>0</v>
      </c>
      <c r="AJ695" s="53">
        <f t="shared" si="216"/>
        <v>98.599999999999966</v>
      </c>
      <c r="AK695" s="53">
        <f t="shared" si="217"/>
        <v>4</v>
      </c>
      <c r="AL695" s="53">
        <f t="shared" si="218"/>
        <v>0</v>
      </c>
      <c r="AM695" s="88">
        <f t="shared" si="219"/>
        <v>320</v>
      </c>
      <c r="AN695" s="88">
        <f t="shared" si="220"/>
        <v>0</v>
      </c>
    </row>
    <row r="696" spans="1:40" ht="15" hidden="1" x14ac:dyDescent="0.25">
      <c r="A696" s="11" t="s">
        <v>668</v>
      </c>
      <c r="B696" s="13" t="s">
        <v>681</v>
      </c>
      <c r="C696" s="1" t="str">
        <f t="shared" si="204"/>
        <v>MANİSA</v>
      </c>
      <c r="D696" s="14">
        <v>95</v>
      </c>
      <c r="E696" s="14">
        <v>401</v>
      </c>
      <c r="F696" s="14">
        <v>950</v>
      </c>
      <c r="G696" s="14">
        <v>1446</v>
      </c>
      <c r="H696" s="15">
        <v>100</v>
      </c>
      <c r="I696" s="15">
        <v>413</v>
      </c>
      <c r="J696" s="15">
        <v>1116</v>
      </c>
      <c r="K696" s="15">
        <v>1629</v>
      </c>
      <c r="L696" s="49">
        <v>16</v>
      </c>
      <c r="M696" s="6">
        <v>279</v>
      </c>
      <c r="N696" s="16">
        <f t="shared" si="221"/>
        <v>183</v>
      </c>
      <c r="O696" s="17">
        <f t="shared" si="222"/>
        <v>0.12655601659751037</v>
      </c>
      <c r="P696" s="10">
        <v>1226</v>
      </c>
      <c r="Q696" s="10">
        <v>1606</v>
      </c>
      <c r="R696" s="10">
        <v>1233</v>
      </c>
      <c r="S696" s="10">
        <v>1669</v>
      </c>
      <c r="T696" s="10">
        <v>2839</v>
      </c>
      <c r="U696" s="10">
        <v>4065</v>
      </c>
      <c r="V696" s="18">
        <f t="shared" si="205"/>
        <v>8.1566068515497553E-2</v>
      </c>
      <c r="W696" s="18">
        <f t="shared" si="206"/>
        <v>0.25716064757160645</v>
      </c>
      <c r="X696" s="18">
        <f t="shared" si="207"/>
        <v>0.69180859691808594</v>
      </c>
      <c r="Y696" s="18">
        <f t="shared" si="208"/>
        <v>0.44593166607960549</v>
      </c>
      <c r="Z696" s="18">
        <f t="shared" si="209"/>
        <v>0.33603936039360394</v>
      </c>
      <c r="AA696" s="47">
        <f t="shared" si="210"/>
        <v>1573</v>
      </c>
      <c r="AB696" s="6">
        <f t="shared" si="211"/>
        <v>380</v>
      </c>
      <c r="AC696" s="40">
        <v>1464</v>
      </c>
      <c r="AD696" s="40">
        <f t="shared" si="212"/>
        <v>165</v>
      </c>
      <c r="AE696" s="41">
        <f t="shared" si="213"/>
        <v>0.89871086556169433</v>
      </c>
      <c r="AF696" s="4">
        <v>51</v>
      </c>
      <c r="AG696" s="4">
        <v>70</v>
      </c>
      <c r="AH696" s="87">
        <f t="shared" si="214"/>
        <v>0.37254901960784315</v>
      </c>
      <c r="AI696" s="43">
        <f t="shared" si="215"/>
        <v>0.54285714285714282</v>
      </c>
      <c r="AJ696" s="53">
        <f t="shared" si="216"/>
        <v>721.3</v>
      </c>
      <c r="AK696" s="53">
        <f t="shared" si="217"/>
        <v>36</v>
      </c>
      <c r="AL696" s="53">
        <f t="shared" si="218"/>
        <v>7</v>
      </c>
      <c r="AM696" s="88">
        <f t="shared" si="219"/>
        <v>2880</v>
      </c>
      <c r="AN696" s="88">
        <f t="shared" si="220"/>
        <v>8400</v>
      </c>
    </row>
    <row r="697" spans="1:40" ht="15" hidden="1" x14ac:dyDescent="0.25">
      <c r="A697" s="25" t="s">
        <v>668</v>
      </c>
      <c r="B697" s="26" t="s">
        <v>682</v>
      </c>
      <c r="C697" s="1" t="str">
        <f t="shared" si="204"/>
        <v>MANİSA</v>
      </c>
      <c r="D697" s="27">
        <v>8</v>
      </c>
      <c r="E697" s="27">
        <v>190</v>
      </c>
      <c r="F697" s="27">
        <v>482</v>
      </c>
      <c r="G697" s="27">
        <v>680</v>
      </c>
      <c r="H697" s="15">
        <v>85</v>
      </c>
      <c r="I697" s="15">
        <v>374</v>
      </c>
      <c r="J697" s="15">
        <v>1209</v>
      </c>
      <c r="K697" s="15">
        <v>1668</v>
      </c>
      <c r="L697" s="49">
        <v>60</v>
      </c>
      <c r="M697" s="6">
        <v>337</v>
      </c>
      <c r="N697" s="16">
        <f t="shared" si="221"/>
        <v>988</v>
      </c>
      <c r="O697" s="17">
        <f t="shared" si="222"/>
        <v>1.4529411764705882</v>
      </c>
      <c r="P697" s="10">
        <v>1811</v>
      </c>
      <c r="Q697" s="10">
        <v>2320</v>
      </c>
      <c r="R697" s="10">
        <v>1788</v>
      </c>
      <c r="S697" s="10">
        <v>2355</v>
      </c>
      <c r="T697" s="10">
        <v>4108</v>
      </c>
      <c r="U697" s="10">
        <v>5919</v>
      </c>
      <c r="V697" s="18">
        <f t="shared" si="205"/>
        <v>4.6935394809497516E-2</v>
      </c>
      <c r="W697" s="18">
        <f t="shared" si="206"/>
        <v>0.16120689655172413</v>
      </c>
      <c r="X697" s="18">
        <f t="shared" si="207"/>
        <v>0.52125279642058164</v>
      </c>
      <c r="Y697" s="18">
        <f t="shared" si="208"/>
        <v>0.31791626095423564</v>
      </c>
      <c r="Z697" s="18">
        <f t="shared" si="209"/>
        <v>0.23500591316100694</v>
      </c>
      <c r="AA697" s="47">
        <f t="shared" si="210"/>
        <v>2802</v>
      </c>
      <c r="AB697" s="6">
        <f t="shared" si="211"/>
        <v>856</v>
      </c>
      <c r="AC697" s="40">
        <v>1668</v>
      </c>
      <c r="AD697" s="40">
        <f t="shared" si="212"/>
        <v>0</v>
      </c>
      <c r="AE697" s="41">
        <f t="shared" si="213"/>
        <v>1</v>
      </c>
      <c r="AF697" s="4">
        <v>60</v>
      </c>
      <c r="AG697" s="4">
        <v>94</v>
      </c>
      <c r="AH697" s="87">
        <f t="shared" si="214"/>
        <v>0.56666666666666665</v>
      </c>
      <c r="AI697" s="43">
        <f t="shared" si="215"/>
        <v>0.72340425531914898</v>
      </c>
      <c r="AJ697" s="53">
        <f t="shared" si="216"/>
        <v>1569.6</v>
      </c>
      <c r="AK697" s="53">
        <f t="shared" si="217"/>
        <v>78</v>
      </c>
      <c r="AL697" s="53">
        <f t="shared" si="218"/>
        <v>15</v>
      </c>
      <c r="AM697" s="88">
        <f t="shared" si="219"/>
        <v>6240</v>
      </c>
      <c r="AN697" s="88">
        <f t="shared" si="220"/>
        <v>18000</v>
      </c>
    </row>
    <row r="698" spans="1:40" ht="15" hidden="1" x14ac:dyDescent="0.25">
      <c r="A698" s="11" t="s">
        <v>668</v>
      </c>
      <c r="B698" s="13" t="s">
        <v>683</v>
      </c>
      <c r="C698" s="1" t="str">
        <f t="shared" si="204"/>
        <v>MANİSA</v>
      </c>
      <c r="D698" s="14">
        <v>105</v>
      </c>
      <c r="E698" s="14">
        <v>555</v>
      </c>
      <c r="F698" s="14">
        <v>1047</v>
      </c>
      <c r="G698" s="14">
        <v>1707</v>
      </c>
      <c r="H698" s="15">
        <v>156</v>
      </c>
      <c r="I698" s="15">
        <v>497</v>
      </c>
      <c r="J698" s="15">
        <v>1320</v>
      </c>
      <c r="K698" s="15">
        <v>1973</v>
      </c>
      <c r="L698" s="49">
        <v>71</v>
      </c>
      <c r="M698" s="6">
        <v>343</v>
      </c>
      <c r="N698" s="16">
        <f t="shared" si="221"/>
        <v>266</v>
      </c>
      <c r="O698" s="17">
        <f t="shared" si="222"/>
        <v>0.15582893966022263</v>
      </c>
      <c r="P698" s="10">
        <v>1856</v>
      </c>
      <c r="Q698" s="10">
        <v>2292</v>
      </c>
      <c r="R698" s="10">
        <v>1703</v>
      </c>
      <c r="S698" s="10">
        <v>2333</v>
      </c>
      <c r="T698" s="10">
        <v>3995</v>
      </c>
      <c r="U698" s="10">
        <v>5851</v>
      </c>
      <c r="V698" s="18">
        <f t="shared" si="205"/>
        <v>8.4051724137931036E-2</v>
      </c>
      <c r="W698" s="18">
        <f t="shared" si="206"/>
        <v>0.21684118673647471</v>
      </c>
      <c r="X698" s="18">
        <f t="shared" si="207"/>
        <v>0.61538461538461542</v>
      </c>
      <c r="Y698" s="18">
        <f t="shared" si="208"/>
        <v>0.38673341677096368</v>
      </c>
      <c r="Z698" s="18">
        <f t="shared" si="209"/>
        <v>0.29071953512220133</v>
      </c>
      <c r="AA698" s="47">
        <f t="shared" si="210"/>
        <v>2450</v>
      </c>
      <c r="AB698" s="6">
        <f t="shared" si="211"/>
        <v>655</v>
      </c>
      <c r="AC698" s="40">
        <v>1739</v>
      </c>
      <c r="AD698" s="40">
        <f t="shared" si="212"/>
        <v>234</v>
      </c>
      <c r="AE698" s="41">
        <f t="shared" si="213"/>
        <v>0.88139888494678154</v>
      </c>
      <c r="AF698" s="4">
        <v>64</v>
      </c>
      <c r="AG698" s="4">
        <v>91</v>
      </c>
      <c r="AH698" s="87">
        <f t="shared" si="214"/>
        <v>0.421875</v>
      </c>
      <c r="AI698" s="43">
        <f t="shared" si="215"/>
        <v>0.59340659340659341</v>
      </c>
      <c r="AJ698" s="53">
        <f t="shared" si="216"/>
        <v>1251.5</v>
      </c>
      <c r="AK698" s="53">
        <f t="shared" si="217"/>
        <v>62</v>
      </c>
      <c r="AL698" s="53">
        <f t="shared" si="218"/>
        <v>12</v>
      </c>
      <c r="AM698" s="88">
        <f t="shared" si="219"/>
        <v>4960</v>
      </c>
      <c r="AN698" s="88">
        <f t="shared" si="220"/>
        <v>14400</v>
      </c>
    </row>
    <row r="699" spans="1:40" ht="15" hidden="1" x14ac:dyDescent="0.25">
      <c r="A699" s="25" t="s">
        <v>668</v>
      </c>
      <c r="B699" s="26" t="s">
        <v>684</v>
      </c>
      <c r="C699" s="1" t="str">
        <f t="shared" si="204"/>
        <v>MANİSA</v>
      </c>
      <c r="D699" s="27">
        <v>155</v>
      </c>
      <c r="E699" s="27">
        <v>382</v>
      </c>
      <c r="F699" s="27">
        <v>918</v>
      </c>
      <c r="G699" s="27">
        <v>1455</v>
      </c>
      <c r="H699" s="15">
        <v>280</v>
      </c>
      <c r="I699" s="15">
        <v>882</v>
      </c>
      <c r="J699" s="15">
        <v>1958</v>
      </c>
      <c r="K699" s="15">
        <v>3120</v>
      </c>
      <c r="L699" s="49">
        <v>121</v>
      </c>
      <c r="M699" s="6">
        <v>569</v>
      </c>
      <c r="N699" s="16">
        <f t="shared" si="221"/>
        <v>1665</v>
      </c>
      <c r="O699" s="17">
        <f t="shared" si="222"/>
        <v>1.1443298969072164</v>
      </c>
      <c r="P699" s="10">
        <v>2493</v>
      </c>
      <c r="Q699" s="10">
        <v>3300</v>
      </c>
      <c r="R699" s="10">
        <v>2343</v>
      </c>
      <c r="S699" s="10">
        <v>3234</v>
      </c>
      <c r="T699" s="10">
        <v>5643</v>
      </c>
      <c r="U699" s="10">
        <v>8136</v>
      </c>
      <c r="V699" s="18">
        <f t="shared" si="205"/>
        <v>0.11231448054552748</v>
      </c>
      <c r="W699" s="18">
        <f t="shared" si="206"/>
        <v>0.26727272727272727</v>
      </c>
      <c r="X699" s="18">
        <f t="shared" si="207"/>
        <v>0.64447289799402474</v>
      </c>
      <c r="Y699" s="18">
        <f t="shared" si="208"/>
        <v>0.42388800283537126</v>
      </c>
      <c r="Z699" s="18">
        <f t="shared" si="209"/>
        <v>0.32841691248770893</v>
      </c>
      <c r="AA699" s="47">
        <f t="shared" si="210"/>
        <v>3251</v>
      </c>
      <c r="AB699" s="6">
        <f t="shared" si="211"/>
        <v>833</v>
      </c>
      <c r="AC699" s="40">
        <v>2577</v>
      </c>
      <c r="AD699" s="40">
        <f t="shared" si="212"/>
        <v>543</v>
      </c>
      <c r="AE699" s="41">
        <f t="shared" si="213"/>
        <v>0.82596153846153841</v>
      </c>
      <c r="AF699" s="4">
        <v>90</v>
      </c>
      <c r="AG699" s="4">
        <v>141</v>
      </c>
      <c r="AH699" s="87">
        <f t="shared" si="214"/>
        <v>0.56666666666666665</v>
      </c>
      <c r="AI699" s="43">
        <f t="shared" si="215"/>
        <v>0.72340425531914898</v>
      </c>
      <c r="AJ699" s="53">
        <f t="shared" si="216"/>
        <v>1558.1</v>
      </c>
      <c r="AK699" s="53">
        <f t="shared" si="217"/>
        <v>77</v>
      </c>
      <c r="AL699" s="53">
        <f t="shared" si="218"/>
        <v>15</v>
      </c>
      <c r="AM699" s="88">
        <f t="shared" si="219"/>
        <v>6160</v>
      </c>
      <c r="AN699" s="88">
        <f t="shared" si="220"/>
        <v>18000</v>
      </c>
    </row>
    <row r="700" spans="1:40" ht="15" hidden="1" x14ac:dyDescent="0.25">
      <c r="A700" s="19" t="s">
        <v>685</v>
      </c>
      <c r="B700" s="20" t="s">
        <v>686</v>
      </c>
      <c r="C700" s="1" t="str">
        <f t="shared" si="204"/>
        <v>MARDİN</v>
      </c>
      <c r="D700" s="21">
        <v>201</v>
      </c>
      <c r="E700" s="21">
        <v>1091</v>
      </c>
      <c r="F700" s="21">
        <v>1098</v>
      </c>
      <c r="G700" s="21">
        <v>2390</v>
      </c>
      <c r="H700" s="15">
        <v>243</v>
      </c>
      <c r="I700" s="15">
        <v>1225</v>
      </c>
      <c r="J700" s="15">
        <v>1318</v>
      </c>
      <c r="K700" s="15">
        <v>2786</v>
      </c>
      <c r="L700" s="49">
        <v>440</v>
      </c>
      <c r="M700" s="6">
        <v>177</v>
      </c>
      <c r="N700" s="16">
        <f t="shared" si="221"/>
        <v>396</v>
      </c>
      <c r="O700" s="17">
        <f t="shared" si="222"/>
        <v>0.16569037656903765</v>
      </c>
      <c r="P700" s="10">
        <v>2595</v>
      </c>
      <c r="Q700" s="10">
        <v>3448</v>
      </c>
      <c r="R700" s="10">
        <v>2562</v>
      </c>
      <c r="S700" s="10">
        <v>3416</v>
      </c>
      <c r="T700" s="10">
        <v>6010</v>
      </c>
      <c r="U700" s="10">
        <v>8605</v>
      </c>
      <c r="V700" s="18">
        <f t="shared" si="205"/>
        <v>9.3641618497109821E-2</v>
      </c>
      <c r="W700" s="18">
        <f t="shared" si="206"/>
        <v>0.35527842227378192</v>
      </c>
      <c r="X700" s="18">
        <f t="shared" si="207"/>
        <v>0.61709601873536302</v>
      </c>
      <c r="Y700" s="18">
        <f t="shared" si="208"/>
        <v>0.46688851913477536</v>
      </c>
      <c r="Z700" s="18">
        <f t="shared" si="209"/>
        <v>0.35432887855897732</v>
      </c>
      <c r="AA700" s="47">
        <f t="shared" si="210"/>
        <v>3204</v>
      </c>
      <c r="AB700" s="6">
        <f t="shared" si="211"/>
        <v>981</v>
      </c>
      <c r="AC700" s="40">
        <v>2601</v>
      </c>
      <c r="AD700" s="40">
        <f t="shared" si="212"/>
        <v>185</v>
      </c>
      <c r="AE700" s="41">
        <f t="shared" si="213"/>
        <v>0.93359655419956933</v>
      </c>
      <c r="AF700" s="4">
        <v>121</v>
      </c>
      <c r="AG700" s="4">
        <v>141</v>
      </c>
      <c r="AH700" s="87">
        <f t="shared" si="214"/>
        <v>0.16528925619834711</v>
      </c>
      <c r="AI700" s="43">
        <f t="shared" si="215"/>
        <v>0.28368794326241137</v>
      </c>
      <c r="AJ700" s="53">
        <f t="shared" si="216"/>
        <v>1401</v>
      </c>
      <c r="AK700" s="53">
        <f t="shared" si="217"/>
        <v>70</v>
      </c>
      <c r="AL700" s="53">
        <f t="shared" si="218"/>
        <v>14</v>
      </c>
      <c r="AM700" s="88">
        <f t="shared" si="219"/>
        <v>5600</v>
      </c>
      <c r="AN700" s="88">
        <f t="shared" si="220"/>
        <v>16800</v>
      </c>
    </row>
    <row r="701" spans="1:40" ht="15" hidden="1" x14ac:dyDescent="0.25">
      <c r="A701" s="11" t="s">
        <v>685</v>
      </c>
      <c r="B701" s="13" t="s">
        <v>687</v>
      </c>
      <c r="C701" s="1" t="str">
        <f t="shared" si="204"/>
        <v>MARDİN</v>
      </c>
      <c r="D701" s="14">
        <v>30</v>
      </c>
      <c r="E701" s="14">
        <v>256</v>
      </c>
      <c r="F701" s="14">
        <v>200</v>
      </c>
      <c r="G701" s="14">
        <v>486</v>
      </c>
      <c r="H701" s="15">
        <v>32</v>
      </c>
      <c r="I701" s="15">
        <v>285</v>
      </c>
      <c r="J701" s="15">
        <v>207</v>
      </c>
      <c r="K701" s="15">
        <v>524</v>
      </c>
      <c r="L701" s="49">
        <v>134</v>
      </c>
      <c r="M701" s="6">
        <v>12</v>
      </c>
      <c r="N701" s="16">
        <f t="shared" si="221"/>
        <v>38</v>
      </c>
      <c r="O701" s="17">
        <f t="shared" si="222"/>
        <v>7.8189300411522639E-2</v>
      </c>
      <c r="P701" s="10">
        <v>506</v>
      </c>
      <c r="Q701" s="10">
        <v>696</v>
      </c>
      <c r="R701" s="10">
        <v>541</v>
      </c>
      <c r="S701" s="10">
        <v>713</v>
      </c>
      <c r="T701" s="10">
        <v>1237</v>
      </c>
      <c r="U701" s="10">
        <v>1743</v>
      </c>
      <c r="V701" s="18">
        <f t="shared" si="205"/>
        <v>6.3241106719367585E-2</v>
      </c>
      <c r="W701" s="18">
        <f t="shared" si="206"/>
        <v>0.40948275862068967</v>
      </c>
      <c r="X701" s="18">
        <f t="shared" si="207"/>
        <v>0.6081330868761553</v>
      </c>
      <c r="Y701" s="18">
        <f t="shared" si="208"/>
        <v>0.4963621665319321</v>
      </c>
      <c r="Z701" s="18">
        <f t="shared" si="209"/>
        <v>0.37062535857716583</v>
      </c>
      <c r="AA701" s="47">
        <f t="shared" si="210"/>
        <v>623</v>
      </c>
      <c r="AB701" s="6">
        <f t="shared" si="211"/>
        <v>212</v>
      </c>
      <c r="AC701" s="40">
        <v>524</v>
      </c>
      <c r="AD701" s="40">
        <f t="shared" si="212"/>
        <v>0</v>
      </c>
      <c r="AE701" s="41">
        <f t="shared" si="213"/>
        <v>1</v>
      </c>
      <c r="AF701" s="4">
        <v>25</v>
      </c>
      <c r="AG701" s="4">
        <v>34</v>
      </c>
      <c r="AH701" s="87">
        <f t="shared" si="214"/>
        <v>0.36</v>
      </c>
      <c r="AI701" s="43">
        <f t="shared" si="215"/>
        <v>0.52941176470588236</v>
      </c>
      <c r="AJ701" s="53">
        <f t="shared" si="216"/>
        <v>251.89999999999998</v>
      </c>
      <c r="AK701" s="53">
        <f t="shared" si="217"/>
        <v>12</v>
      </c>
      <c r="AL701" s="53">
        <f t="shared" si="218"/>
        <v>2</v>
      </c>
      <c r="AM701" s="88">
        <f t="shared" si="219"/>
        <v>960</v>
      </c>
      <c r="AN701" s="88">
        <f t="shared" si="220"/>
        <v>2400</v>
      </c>
    </row>
    <row r="702" spans="1:40" ht="15" hidden="1" x14ac:dyDescent="0.25">
      <c r="A702" s="11" t="s">
        <v>685</v>
      </c>
      <c r="B702" s="13" t="s">
        <v>688</v>
      </c>
      <c r="C702" s="1" t="str">
        <f t="shared" si="204"/>
        <v>MARDİN</v>
      </c>
      <c r="D702" s="14">
        <v>17</v>
      </c>
      <c r="E702" s="14">
        <v>250</v>
      </c>
      <c r="F702" s="14">
        <v>214</v>
      </c>
      <c r="G702" s="14">
        <v>481</v>
      </c>
      <c r="H702" s="15">
        <v>73</v>
      </c>
      <c r="I702" s="15">
        <v>343</v>
      </c>
      <c r="J702" s="15">
        <v>323</v>
      </c>
      <c r="K702" s="15">
        <v>739</v>
      </c>
      <c r="L702" s="49">
        <v>173</v>
      </c>
      <c r="M702" s="6">
        <v>21</v>
      </c>
      <c r="N702" s="16">
        <f t="shared" si="221"/>
        <v>258</v>
      </c>
      <c r="O702" s="17">
        <f t="shared" si="222"/>
        <v>0.53638253638253641</v>
      </c>
      <c r="P702" s="10">
        <v>1199</v>
      </c>
      <c r="Q702" s="10">
        <v>1612</v>
      </c>
      <c r="R702" s="10">
        <v>1080</v>
      </c>
      <c r="S702" s="10">
        <v>1513</v>
      </c>
      <c r="T702" s="10">
        <v>2692</v>
      </c>
      <c r="U702" s="10">
        <v>3891</v>
      </c>
      <c r="V702" s="18">
        <f t="shared" si="205"/>
        <v>6.0884070058381985E-2</v>
      </c>
      <c r="W702" s="18">
        <f t="shared" si="206"/>
        <v>0.21277915632754343</v>
      </c>
      <c r="X702" s="18">
        <f t="shared" si="207"/>
        <v>0.43981481481481483</v>
      </c>
      <c r="Y702" s="18">
        <f t="shared" si="208"/>
        <v>0.30386329866270428</v>
      </c>
      <c r="Z702" s="18">
        <f t="shared" si="209"/>
        <v>0.2289899768696993</v>
      </c>
      <c r="AA702" s="47">
        <f t="shared" si="210"/>
        <v>1874</v>
      </c>
      <c r="AB702" s="6">
        <f t="shared" si="211"/>
        <v>605</v>
      </c>
      <c r="AC702" s="40">
        <v>739</v>
      </c>
      <c r="AD702" s="40">
        <f t="shared" si="212"/>
        <v>0</v>
      </c>
      <c r="AE702" s="41">
        <f t="shared" si="213"/>
        <v>1</v>
      </c>
      <c r="AF702" s="4">
        <v>27</v>
      </c>
      <c r="AG702" s="4">
        <v>40</v>
      </c>
      <c r="AH702" s="87">
        <f t="shared" si="214"/>
        <v>0.48148148148148145</v>
      </c>
      <c r="AI702" s="43">
        <f t="shared" si="215"/>
        <v>0.65</v>
      </c>
      <c r="AJ702" s="53">
        <f t="shared" si="216"/>
        <v>1066.3999999999999</v>
      </c>
      <c r="AK702" s="53">
        <f t="shared" si="217"/>
        <v>53</v>
      </c>
      <c r="AL702" s="53">
        <f t="shared" si="218"/>
        <v>10</v>
      </c>
      <c r="AM702" s="88">
        <f t="shared" si="219"/>
        <v>4240</v>
      </c>
      <c r="AN702" s="88">
        <f t="shared" si="220"/>
        <v>12000</v>
      </c>
    </row>
    <row r="703" spans="1:40" ht="15" hidden="1" x14ac:dyDescent="0.25">
      <c r="A703" s="11" t="s">
        <v>685</v>
      </c>
      <c r="B703" s="13" t="s">
        <v>689</v>
      </c>
      <c r="C703" s="1" t="str">
        <f t="shared" si="204"/>
        <v>MARDİN</v>
      </c>
      <c r="D703" s="14">
        <v>156</v>
      </c>
      <c r="E703" s="14">
        <v>1510</v>
      </c>
      <c r="F703" s="14">
        <v>1520</v>
      </c>
      <c r="G703" s="14">
        <v>3186</v>
      </c>
      <c r="H703" s="15">
        <v>228</v>
      </c>
      <c r="I703" s="15">
        <v>1774</v>
      </c>
      <c r="J703" s="15">
        <v>1692</v>
      </c>
      <c r="K703" s="15">
        <v>3694</v>
      </c>
      <c r="L703" s="49">
        <v>808</v>
      </c>
      <c r="M703" s="6">
        <v>185</v>
      </c>
      <c r="N703" s="16">
        <f t="shared" si="221"/>
        <v>508</v>
      </c>
      <c r="O703" s="17">
        <f t="shared" si="222"/>
        <v>0.15944758317639673</v>
      </c>
      <c r="P703" s="10">
        <v>4471</v>
      </c>
      <c r="Q703" s="10">
        <v>5998</v>
      </c>
      <c r="R703" s="10">
        <v>4242</v>
      </c>
      <c r="S703" s="10">
        <v>5857</v>
      </c>
      <c r="T703" s="10">
        <v>10240</v>
      </c>
      <c r="U703" s="10">
        <v>14711</v>
      </c>
      <c r="V703" s="18">
        <f t="shared" si="205"/>
        <v>5.0995303064191456E-2</v>
      </c>
      <c r="W703" s="18">
        <f t="shared" si="206"/>
        <v>0.29576525508502832</v>
      </c>
      <c r="X703" s="18">
        <f t="shared" si="207"/>
        <v>0.54573314474304568</v>
      </c>
      <c r="Y703" s="18">
        <f t="shared" si="208"/>
        <v>0.39931640624999998</v>
      </c>
      <c r="Z703" s="18">
        <f t="shared" si="209"/>
        <v>0.29345387805043843</v>
      </c>
      <c r="AA703" s="47">
        <f t="shared" si="210"/>
        <v>6151</v>
      </c>
      <c r="AB703" s="6">
        <f t="shared" si="211"/>
        <v>1927</v>
      </c>
      <c r="AC703" s="40">
        <v>3592</v>
      </c>
      <c r="AD703" s="40">
        <f t="shared" si="212"/>
        <v>102</v>
      </c>
      <c r="AE703" s="41">
        <f t="shared" si="213"/>
        <v>0.97238765565782348</v>
      </c>
      <c r="AF703" s="4">
        <v>130</v>
      </c>
      <c r="AG703" s="4">
        <v>201</v>
      </c>
      <c r="AH703" s="87">
        <f t="shared" si="214"/>
        <v>0.5461538461538461</v>
      </c>
      <c r="AI703" s="43">
        <f t="shared" si="215"/>
        <v>0.70646766169154229</v>
      </c>
      <c r="AJ703" s="53">
        <f t="shared" si="216"/>
        <v>3079</v>
      </c>
      <c r="AK703" s="53">
        <f t="shared" si="217"/>
        <v>153</v>
      </c>
      <c r="AL703" s="53">
        <f t="shared" si="218"/>
        <v>30</v>
      </c>
      <c r="AM703" s="88">
        <f t="shared" si="219"/>
        <v>12240</v>
      </c>
      <c r="AN703" s="88">
        <f t="shared" si="220"/>
        <v>36000</v>
      </c>
    </row>
    <row r="704" spans="1:40" ht="15" hidden="1" x14ac:dyDescent="0.25">
      <c r="A704" s="11" t="s">
        <v>685</v>
      </c>
      <c r="B704" s="13" t="s">
        <v>690</v>
      </c>
      <c r="C704" s="1" t="str">
        <f t="shared" si="204"/>
        <v>MARDİN</v>
      </c>
      <c r="D704" s="14">
        <v>43</v>
      </c>
      <c r="E704" s="14">
        <v>365</v>
      </c>
      <c r="F704" s="14">
        <v>329</v>
      </c>
      <c r="G704" s="14">
        <v>737</v>
      </c>
      <c r="H704" s="15">
        <v>90</v>
      </c>
      <c r="I704" s="15">
        <v>430</v>
      </c>
      <c r="J704" s="15">
        <v>374</v>
      </c>
      <c r="K704" s="15">
        <v>894</v>
      </c>
      <c r="L704" s="49">
        <v>95</v>
      </c>
      <c r="M704" s="6">
        <v>61</v>
      </c>
      <c r="N704" s="16">
        <f t="shared" si="221"/>
        <v>157</v>
      </c>
      <c r="O704" s="17">
        <f t="shared" si="222"/>
        <v>0.2130257801899593</v>
      </c>
      <c r="P704" s="10">
        <v>617</v>
      </c>
      <c r="Q704" s="10">
        <v>887</v>
      </c>
      <c r="R704" s="10">
        <v>568</v>
      </c>
      <c r="S704" s="10">
        <v>826</v>
      </c>
      <c r="T704" s="10">
        <v>1455</v>
      </c>
      <c r="U704" s="10">
        <v>2072</v>
      </c>
      <c r="V704" s="18">
        <f t="shared" si="205"/>
        <v>0.14586709886547811</v>
      </c>
      <c r="W704" s="18">
        <f t="shared" si="206"/>
        <v>0.48478015783540024</v>
      </c>
      <c r="X704" s="18">
        <f t="shared" si="207"/>
        <v>0.71830985915492962</v>
      </c>
      <c r="Y704" s="18">
        <f t="shared" si="208"/>
        <v>0.57594501718213054</v>
      </c>
      <c r="Z704" s="18">
        <f t="shared" si="209"/>
        <v>0.44787644787644787</v>
      </c>
      <c r="AA704" s="47">
        <f t="shared" si="210"/>
        <v>617</v>
      </c>
      <c r="AB704" s="6">
        <f t="shared" si="211"/>
        <v>160</v>
      </c>
      <c r="AC704" s="40">
        <v>894</v>
      </c>
      <c r="AD704" s="40">
        <f t="shared" si="212"/>
        <v>0</v>
      </c>
      <c r="AE704" s="41">
        <f t="shared" si="213"/>
        <v>1</v>
      </c>
      <c r="AF704" s="4">
        <v>37</v>
      </c>
      <c r="AG704" s="4">
        <v>53</v>
      </c>
      <c r="AH704" s="87">
        <f t="shared" si="214"/>
        <v>0.43243243243243246</v>
      </c>
      <c r="AI704" s="43">
        <f t="shared" si="215"/>
        <v>0.60377358490566035</v>
      </c>
      <c r="AJ704" s="53">
        <f t="shared" si="216"/>
        <v>180.49999999999989</v>
      </c>
      <c r="AK704" s="53">
        <f t="shared" si="217"/>
        <v>9</v>
      </c>
      <c r="AL704" s="53">
        <f t="shared" si="218"/>
        <v>1</v>
      </c>
      <c r="AM704" s="88">
        <f t="shared" si="219"/>
        <v>720</v>
      </c>
      <c r="AN704" s="88">
        <f t="shared" si="220"/>
        <v>1200</v>
      </c>
    </row>
    <row r="705" spans="1:40" ht="15" hidden="1" x14ac:dyDescent="0.25">
      <c r="A705" s="11" t="s">
        <v>685</v>
      </c>
      <c r="B705" s="13" t="s">
        <v>691</v>
      </c>
      <c r="C705" s="1" t="str">
        <f t="shared" si="204"/>
        <v>MARDİN</v>
      </c>
      <c r="D705" s="14">
        <v>126</v>
      </c>
      <c r="E705" s="14">
        <v>801</v>
      </c>
      <c r="F705" s="14">
        <v>601</v>
      </c>
      <c r="G705" s="14">
        <v>1528</v>
      </c>
      <c r="H705" s="15">
        <v>121</v>
      </c>
      <c r="I705" s="15">
        <v>780</v>
      </c>
      <c r="J705" s="15">
        <v>744</v>
      </c>
      <c r="K705" s="15">
        <v>1645</v>
      </c>
      <c r="L705" s="49">
        <v>348</v>
      </c>
      <c r="M705" s="6">
        <v>62</v>
      </c>
      <c r="N705" s="16">
        <f t="shared" si="221"/>
        <v>117</v>
      </c>
      <c r="O705" s="17">
        <f t="shared" si="222"/>
        <v>7.6570680628272256E-2</v>
      </c>
      <c r="P705" s="10">
        <v>1623</v>
      </c>
      <c r="Q705" s="10">
        <v>2261</v>
      </c>
      <c r="R705" s="10">
        <v>1699</v>
      </c>
      <c r="S705" s="10">
        <v>2281</v>
      </c>
      <c r="T705" s="10">
        <v>3960</v>
      </c>
      <c r="U705" s="10">
        <v>5583</v>
      </c>
      <c r="V705" s="18">
        <f t="shared" si="205"/>
        <v>7.4553296364756619E-2</v>
      </c>
      <c r="W705" s="18">
        <f t="shared" si="206"/>
        <v>0.34498009730207874</v>
      </c>
      <c r="X705" s="18">
        <f t="shared" si="207"/>
        <v>0.60623896409652733</v>
      </c>
      <c r="Y705" s="18">
        <f t="shared" si="208"/>
        <v>0.45707070707070707</v>
      </c>
      <c r="Z705" s="18">
        <f t="shared" si="209"/>
        <v>0.34587139530718253</v>
      </c>
      <c r="AA705" s="47">
        <f t="shared" si="210"/>
        <v>2150</v>
      </c>
      <c r="AB705" s="6">
        <f t="shared" si="211"/>
        <v>669</v>
      </c>
      <c r="AC705" s="40">
        <v>1611</v>
      </c>
      <c r="AD705" s="40">
        <f t="shared" si="212"/>
        <v>34</v>
      </c>
      <c r="AE705" s="41">
        <f t="shared" si="213"/>
        <v>0.97933130699088144</v>
      </c>
      <c r="AF705" s="4">
        <v>68</v>
      </c>
      <c r="AG705" s="4">
        <v>96</v>
      </c>
      <c r="AH705" s="87">
        <f t="shared" si="214"/>
        <v>0.41176470588235292</v>
      </c>
      <c r="AI705" s="43">
        <f t="shared" si="215"/>
        <v>0.58333333333333337</v>
      </c>
      <c r="AJ705" s="53">
        <f t="shared" si="216"/>
        <v>962</v>
      </c>
      <c r="AK705" s="53">
        <f t="shared" si="217"/>
        <v>48</v>
      </c>
      <c r="AL705" s="53">
        <f t="shared" si="218"/>
        <v>9</v>
      </c>
      <c r="AM705" s="88">
        <f t="shared" si="219"/>
        <v>3840</v>
      </c>
      <c r="AN705" s="88">
        <f t="shared" si="220"/>
        <v>10800</v>
      </c>
    </row>
    <row r="706" spans="1:40" ht="15" hidden="1" x14ac:dyDescent="0.25">
      <c r="A706" s="11" t="s">
        <v>685</v>
      </c>
      <c r="B706" s="13" t="s">
        <v>692</v>
      </c>
      <c r="C706" s="1" t="str">
        <f t="shared" si="204"/>
        <v>MARDİN</v>
      </c>
      <c r="D706" s="14">
        <v>56</v>
      </c>
      <c r="E706" s="14">
        <v>475</v>
      </c>
      <c r="F706" s="14">
        <v>599</v>
      </c>
      <c r="G706" s="14">
        <v>1130</v>
      </c>
      <c r="H706" s="15">
        <v>111</v>
      </c>
      <c r="I706" s="15">
        <v>574</v>
      </c>
      <c r="J706" s="15">
        <v>757</v>
      </c>
      <c r="K706" s="15">
        <v>1442</v>
      </c>
      <c r="L706" s="49">
        <v>164</v>
      </c>
      <c r="M706" s="6">
        <v>76</v>
      </c>
      <c r="N706" s="16">
        <f t="shared" si="221"/>
        <v>312</v>
      </c>
      <c r="O706" s="17">
        <f t="shared" si="222"/>
        <v>0.27610619469026548</v>
      </c>
      <c r="P706" s="10">
        <v>1842</v>
      </c>
      <c r="Q706" s="10">
        <v>2535</v>
      </c>
      <c r="R706" s="10">
        <v>1939</v>
      </c>
      <c r="S706" s="10">
        <v>2581</v>
      </c>
      <c r="T706" s="10">
        <v>4474</v>
      </c>
      <c r="U706" s="10">
        <v>6316</v>
      </c>
      <c r="V706" s="18">
        <f t="shared" si="205"/>
        <v>6.026058631921824E-2</v>
      </c>
      <c r="W706" s="18">
        <f t="shared" si="206"/>
        <v>0.22642998027613412</v>
      </c>
      <c r="X706" s="18">
        <f t="shared" si="207"/>
        <v>0.43579164517792679</v>
      </c>
      <c r="Y706" s="18">
        <f t="shared" si="208"/>
        <v>0.31716584711667412</v>
      </c>
      <c r="Z706" s="18">
        <f t="shared" si="209"/>
        <v>0.24224192526915769</v>
      </c>
      <c r="AA706" s="47">
        <f t="shared" si="210"/>
        <v>3055</v>
      </c>
      <c r="AB706" s="6">
        <f t="shared" si="211"/>
        <v>1094</v>
      </c>
      <c r="AC706" s="40">
        <v>1414</v>
      </c>
      <c r="AD706" s="40">
        <f t="shared" si="212"/>
        <v>28</v>
      </c>
      <c r="AE706" s="41">
        <f t="shared" si="213"/>
        <v>0.98058252427184467</v>
      </c>
      <c r="AF706" s="4">
        <v>47</v>
      </c>
      <c r="AG706" s="4">
        <v>80</v>
      </c>
      <c r="AH706" s="87">
        <f t="shared" si="214"/>
        <v>0.7021276595744681</v>
      </c>
      <c r="AI706" s="43">
        <f t="shared" si="215"/>
        <v>0.82499999999999996</v>
      </c>
      <c r="AJ706" s="53">
        <f t="shared" si="216"/>
        <v>1712.7999999999997</v>
      </c>
      <c r="AK706" s="53">
        <f t="shared" si="217"/>
        <v>85</v>
      </c>
      <c r="AL706" s="53">
        <f t="shared" si="218"/>
        <v>17</v>
      </c>
      <c r="AM706" s="88">
        <f t="shared" si="219"/>
        <v>6800</v>
      </c>
      <c r="AN706" s="88">
        <f t="shared" si="220"/>
        <v>20400</v>
      </c>
    </row>
    <row r="707" spans="1:40" ht="15" hidden="1" x14ac:dyDescent="0.25">
      <c r="A707" s="11" t="s">
        <v>685</v>
      </c>
      <c r="B707" s="13" t="s">
        <v>693</v>
      </c>
      <c r="C707" s="1" t="str">
        <f t="shared" si="204"/>
        <v>MARDİN</v>
      </c>
      <c r="D707" s="14">
        <v>44</v>
      </c>
      <c r="E707" s="14">
        <v>131</v>
      </c>
      <c r="F707" s="14">
        <v>102</v>
      </c>
      <c r="G707" s="14">
        <v>277</v>
      </c>
      <c r="H707" s="15">
        <v>56</v>
      </c>
      <c r="I707" s="15">
        <v>135</v>
      </c>
      <c r="J707" s="15">
        <v>110</v>
      </c>
      <c r="K707" s="15">
        <v>301</v>
      </c>
      <c r="L707" s="49">
        <v>43</v>
      </c>
      <c r="M707" s="6">
        <v>13</v>
      </c>
      <c r="N707" s="16">
        <f t="shared" si="221"/>
        <v>24</v>
      </c>
      <c r="O707" s="17">
        <f t="shared" si="222"/>
        <v>8.6642599277978335E-2</v>
      </c>
      <c r="P707" s="10">
        <v>233</v>
      </c>
      <c r="Q707" s="10">
        <v>299</v>
      </c>
      <c r="R707" s="10">
        <v>217</v>
      </c>
      <c r="S707" s="10">
        <v>287</v>
      </c>
      <c r="T707" s="10">
        <v>516</v>
      </c>
      <c r="U707" s="10">
        <v>749</v>
      </c>
      <c r="V707" s="18">
        <f t="shared" si="205"/>
        <v>0.24034334763948498</v>
      </c>
      <c r="W707" s="18">
        <f t="shared" si="206"/>
        <v>0.451505016722408</v>
      </c>
      <c r="X707" s="18">
        <f t="shared" si="207"/>
        <v>0.64516129032258063</v>
      </c>
      <c r="Y707" s="18">
        <f t="shared" si="208"/>
        <v>0.53294573643410847</v>
      </c>
      <c r="Z707" s="18">
        <f t="shared" si="209"/>
        <v>0.44192256341789055</v>
      </c>
      <c r="AA707" s="47">
        <f t="shared" si="210"/>
        <v>241</v>
      </c>
      <c r="AB707" s="6">
        <f t="shared" si="211"/>
        <v>77</v>
      </c>
      <c r="AC707" s="40">
        <v>277</v>
      </c>
      <c r="AD707" s="40">
        <f t="shared" si="212"/>
        <v>24</v>
      </c>
      <c r="AE707" s="41">
        <f t="shared" si="213"/>
        <v>0.92026578073089704</v>
      </c>
      <c r="AF707" s="4">
        <v>18</v>
      </c>
      <c r="AG707" s="4">
        <v>19</v>
      </c>
      <c r="AH707" s="87">
        <f t="shared" si="214"/>
        <v>5.5555555555555552E-2</v>
      </c>
      <c r="AI707" s="43">
        <f t="shared" si="215"/>
        <v>0.10526315789473684</v>
      </c>
      <c r="AJ707" s="53">
        <f t="shared" si="216"/>
        <v>86.199999999999989</v>
      </c>
      <c r="AK707" s="53">
        <f t="shared" si="217"/>
        <v>4</v>
      </c>
      <c r="AL707" s="53">
        <f t="shared" si="218"/>
        <v>0</v>
      </c>
      <c r="AM707" s="88">
        <f t="shared" si="219"/>
        <v>320</v>
      </c>
      <c r="AN707" s="88">
        <f t="shared" si="220"/>
        <v>0</v>
      </c>
    </row>
    <row r="708" spans="1:40" ht="15" hidden="1" x14ac:dyDescent="0.25">
      <c r="A708" s="11" t="s">
        <v>685</v>
      </c>
      <c r="B708" s="13" t="s">
        <v>694</v>
      </c>
      <c r="C708" s="1" t="str">
        <f t="shared" si="204"/>
        <v>MARDİN</v>
      </c>
      <c r="D708" s="14">
        <v>35</v>
      </c>
      <c r="E708" s="14">
        <v>266</v>
      </c>
      <c r="F708" s="14">
        <v>206</v>
      </c>
      <c r="G708" s="14">
        <v>507</v>
      </c>
      <c r="H708" s="15">
        <v>48</v>
      </c>
      <c r="I708" s="15">
        <v>278</v>
      </c>
      <c r="J708" s="15">
        <v>190</v>
      </c>
      <c r="K708" s="15">
        <v>516</v>
      </c>
      <c r="L708" s="49">
        <v>154</v>
      </c>
      <c r="M708" s="6">
        <v>16</v>
      </c>
      <c r="N708" s="16">
        <f t="shared" si="221"/>
        <v>9</v>
      </c>
      <c r="O708" s="17">
        <f t="shared" si="222"/>
        <v>1.7751479289940829E-2</v>
      </c>
      <c r="P708" s="10">
        <v>427</v>
      </c>
      <c r="Q708" s="10">
        <v>589</v>
      </c>
      <c r="R708" s="10">
        <v>473</v>
      </c>
      <c r="S708" s="10">
        <v>615</v>
      </c>
      <c r="T708" s="10">
        <v>1062</v>
      </c>
      <c r="U708" s="10">
        <v>1489</v>
      </c>
      <c r="V708" s="18">
        <f t="shared" si="205"/>
        <v>0.11241217798594848</v>
      </c>
      <c r="W708" s="18">
        <f t="shared" si="206"/>
        <v>0.47198641765704585</v>
      </c>
      <c r="X708" s="18">
        <f t="shared" si="207"/>
        <v>0.69344608879492597</v>
      </c>
      <c r="Y708" s="18">
        <f t="shared" si="208"/>
        <v>0.57062146892655363</v>
      </c>
      <c r="Z708" s="18">
        <f t="shared" si="209"/>
        <v>0.43922095366017461</v>
      </c>
      <c r="AA708" s="47">
        <f t="shared" si="210"/>
        <v>456</v>
      </c>
      <c r="AB708" s="6">
        <f t="shared" si="211"/>
        <v>145</v>
      </c>
      <c r="AC708" s="40">
        <v>516</v>
      </c>
      <c r="AD708" s="40">
        <f t="shared" si="212"/>
        <v>0</v>
      </c>
      <c r="AE708" s="41">
        <f t="shared" si="213"/>
        <v>1</v>
      </c>
      <c r="AF708" s="4">
        <v>24</v>
      </c>
      <c r="AG708" s="4">
        <v>30</v>
      </c>
      <c r="AH708" s="87">
        <f t="shared" si="214"/>
        <v>0.25</v>
      </c>
      <c r="AI708" s="43">
        <f t="shared" si="215"/>
        <v>0.4</v>
      </c>
      <c r="AJ708" s="53">
        <f t="shared" si="216"/>
        <v>137.39999999999998</v>
      </c>
      <c r="AK708" s="53">
        <f t="shared" si="217"/>
        <v>6</v>
      </c>
      <c r="AL708" s="53">
        <f t="shared" si="218"/>
        <v>1</v>
      </c>
      <c r="AM708" s="88">
        <f t="shared" si="219"/>
        <v>480</v>
      </c>
      <c r="AN708" s="88">
        <f t="shared" si="220"/>
        <v>1200</v>
      </c>
    </row>
    <row r="709" spans="1:40" ht="15" hidden="1" x14ac:dyDescent="0.25">
      <c r="A709" s="11" t="s">
        <v>685</v>
      </c>
      <c r="B709" s="13" t="s">
        <v>695</v>
      </c>
      <c r="C709" s="1" t="str">
        <f t="shared" si="204"/>
        <v>MARDİN</v>
      </c>
      <c r="D709" s="14">
        <v>27</v>
      </c>
      <c r="E709" s="14">
        <v>204</v>
      </c>
      <c r="F709" s="14">
        <v>98</v>
      </c>
      <c r="G709" s="14">
        <v>329</v>
      </c>
      <c r="H709" s="15">
        <v>25</v>
      </c>
      <c r="I709" s="15">
        <v>114</v>
      </c>
      <c r="J709" s="15">
        <v>104</v>
      </c>
      <c r="K709" s="15">
        <v>243</v>
      </c>
      <c r="L709" s="49">
        <v>104</v>
      </c>
      <c r="M709" s="6">
        <v>9</v>
      </c>
      <c r="N709" s="16">
        <f t="shared" si="221"/>
        <v>-86</v>
      </c>
      <c r="O709" s="17">
        <f t="shared" si="222"/>
        <v>-0.26139817629179329</v>
      </c>
      <c r="P709" s="10">
        <v>267</v>
      </c>
      <c r="Q709" s="10">
        <v>368</v>
      </c>
      <c r="R709" s="10">
        <v>329</v>
      </c>
      <c r="S709" s="10">
        <v>418</v>
      </c>
      <c r="T709" s="10">
        <v>697</v>
      </c>
      <c r="U709" s="10">
        <v>964</v>
      </c>
      <c r="V709" s="18">
        <f t="shared" si="205"/>
        <v>9.3632958801498134E-2</v>
      </c>
      <c r="W709" s="18">
        <f t="shared" si="206"/>
        <v>0.30978260869565216</v>
      </c>
      <c r="X709" s="18">
        <f t="shared" si="207"/>
        <v>0.60486322188449848</v>
      </c>
      <c r="Y709" s="18">
        <f t="shared" si="208"/>
        <v>0.44906743185078912</v>
      </c>
      <c r="Z709" s="18">
        <f t="shared" si="209"/>
        <v>0.35062240663900412</v>
      </c>
      <c r="AA709" s="47">
        <f t="shared" si="210"/>
        <v>384</v>
      </c>
      <c r="AB709" s="6">
        <f t="shared" si="211"/>
        <v>130</v>
      </c>
      <c r="AC709" s="40">
        <v>243</v>
      </c>
      <c r="AD709" s="40">
        <f t="shared" si="212"/>
        <v>0</v>
      </c>
      <c r="AE709" s="41">
        <f t="shared" si="213"/>
        <v>1</v>
      </c>
      <c r="AF709" s="4">
        <v>13</v>
      </c>
      <c r="AG709" s="4">
        <v>13</v>
      </c>
      <c r="AH709" s="87">
        <f t="shared" si="214"/>
        <v>0</v>
      </c>
      <c r="AI709" s="43">
        <f t="shared" si="215"/>
        <v>0</v>
      </c>
      <c r="AJ709" s="53">
        <f t="shared" si="216"/>
        <v>174.89999999999998</v>
      </c>
      <c r="AK709" s="53">
        <f t="shared" si="217"/>
        <v>8</v>
      </c>
      <c r="AL709" s="53">
        <f t="shared" si="218"/>
        <v>1</v>
      </c>
      <c r="AM709" s="88">
        <f t="shared" si="219"/>
        <v>640</v>
      </c>
      <c r="AN709" s="88">
        <f t="shared" si="220"/>
        <v>1200</v>
      </c>
    </row>
    <row r="710" spans="1:40" ht="15" hidden="1" x14ac:dyDescent="0.25">
      <c r="A710" s="11" t="s">
        <v>696</v>
      </c>
      <c r="B710" s="13" t="s">
        <v>697</v>
      </c>
      <c r="C710" s="1" t="str">
        <f t="shared" ref="C710:C773" si="223">A710</f>
        <v>MERSİN</v>
      </c>
      <c r="D710" s="14">
        <v>396</v>
      </c>
      <c r="E710" s="14">
        <v>1944</v>
      </c>
      <c r="F710" s="14">
        <v>2656</v>
      </c>
      <c r="G710" s="14">
        <v>4996</v>
      </c>
      <c r="H710" s="15">
        <v>490</v>
      </c>
      <c r="I710" s="15">
        <v>2260</v>
      </c>
      <c r="J710" s="15">
        <v>2907</v>
      </c>
      <c r="K710" s="15">
        <v>5657</v>
      </c>
      <c r="L710" s="49">
        <v>515</v>
      </c>
      <c r="M710" s="6">
        <v>493</v>
      </c>
      <c r="N710" s="16">
        <f t="shared" si="221"/>
        <v>661</v>
      </c>
      <c r="O710" s="17">
        <f t="shared" si="222"/>
        <v>0.13230584467574058</v>
      </c>
      <c r="P710" s="10">
        <v>3829</v>
      </c>
      <c r="Q710" s="10">
        <v>5075</v>
      </c>
      <c r="R710" s="10">
        <v>3739</v>
      </c>
      <c r="S710" s="10">
        <v>5032</v>
      </c>
      <c r="T710" s="10">
        <v>8814</v>
      </c>
      <c r="U710" s="10">
        <v>12643</v>
      </c>
      <c r="V710" s="18">
        <f t="shared" ref="V710:V773" si="224">H710/P710</f>
        <v>0.12797074954296161</v>
      </c>
      <c r="W710" s="18">
        <f t="shared" ref="W710:W773" si="225">I710/Q710</f>
        <v>0.44532019704433495</v>
      </c>
      <c r="X710" s="18">
        <f t="shared" ref="X710:X773" si="226">((J710+L710)-M710)/R710</f>
        <v>0.78336453597218503</v>
      </c>
      <c r="Y710" s="18">
        <f t="shared" ref="Y710:Y773" si="227">((I710+J710+L710)-M710)/T710</f>
        <v>0.58872248695257545</v>
      </c>
      <c r="Z710" s="18">
        <f t="shared" ref="Z710:Z773" si="228">((K710+L710)-M710)/U710</f>
        <v>0.44918136518231433</v>
      </c>
      <c r="AA710" s="47">
        <f t="shared" ref="AA710:AA773" si="229">T710-((I710+J710+L710)-M710)</f>
        <v>3625</v>
      </c>
      <c r="AB710" s="6">
        <f t="shared" ref="AB710:AB773" si="230">R710-((J710+L710)-M710)</f>
        <v>810</v>
      </c>
      <c r="AC710" s="40">
        <v>5582</v>
      </c>
      <c r="AD710" s="40">
        <f t="shared" ref="AD710:AD773" si="231">K710-AC710</f>
        <v>75</v>
      </c>
      <c r="AE710" s="41">
        <f t="shared" ref="AE710:AE773" si="232">AC710/K710</f>
        <v>0.98674208944670316</v>
      </c>
      <c r="AF710" s="4">
        <v>154</v>
      </c>
      <c r="AG710" s="4">
        <v>243</v>
      </c>
      <c r="AH710" s="87">
        <f t="shared" ref="AH710:AH773" si="233">IF((AG710-AF710)/AF710&gt;0,(AG710-AF710)/AF710,0)</f>
        <v>0.57792207792207795</v>
      </c>
      <c r="AI710" s="43">
        <f t="shared" ref="AI710:AI773" si="234">IF(((AG710-AF710)*2)/AG710&gt;0,((AG710-AF710)*2)/AG710,0)</f>
        <v>0.73251028806584362</v>
      </c>
      <c r="AJ710" s="53">
        <f t="shared" ref="AJ710:AJ773" si="235">IF((T710*0.7)-((I710+J710+L710)-M710)&gt;0,(T710*0.7)-((I710+J710+L710)-M710),0)</f>
        <v>980.79999999999927</v>
      </c>
      <c r="AK710" s="53">
        <f t="shared" ref="AK710:AK773" si="236">IF(AJ710/20&gt;0,INT(AJ710/20),0)</f>
        <v>49</v>
      </c>
      <c r="AL710" s="53">
        <f t="shared" ref="AL710:AL773" si="237">IF(AK710/5&gt;0.49,INT(AK710/5),0)</f>
        <v>9</v>
      </c>
      <c r="AM710" s="88">
        <f t="shared" si="219"/>
        <v>3920</v>
      </c>
      <c r="AN710" s="88">
        <f t="shared" si="220"/>
        <v>10800</v>
      </c>
    </row>
    <row r="711" spans="1:40" ht="15" hidden="1" x14ac:dyDescent="0.25">
      <c r="A711" s="11" t="s">
        <v>696</v>
      </c>
      <c r="B711" s="13" t="s">
        <v>698</v>
      </c>
      <c r="C711" s="1" t="str">
        <f t="shared" si="223"/>
        <v>MERSİN</v>
      </c>
      <c r="D711" s="14">
        <v>86</v>
      </c>
      <c r="E711" s="14">
        <v>442</v>
      </c>
      <c r="F711" s="14">
        <v>631</v>
      </c>
      <c r="G711" s="14">
        <v>1159</v>
      </c>
      <c r="H711" s="15">
        <v>140</v>
      </c>
      <c r="I711" s="15">
        <v>415</v>
      </c>
      <c r="J711" s="15">
        <v>707</v>
      </c>
      <c r="K711" s="15">
        <v>1262</v>
      </c>
      <c r="L711" s="49">
        <v>20</v>
      </c>
      <c r="M711" s="6">
        <v>225</v>
      </c>
      <c r="N711" s="16">
        <f t="shared" si="221"/>
        <v>103</v>
      </c>
      <c r="O711" s="17">
        <f t="shared" si="222"/>
        <v>8.8869715271786026E-2</v>
      </c>
      <c r="P711" s="10">
        <v>632</v>
      </c>
      <c r="Q711" s="10">
        <v>855</v>
      </c>
      <c r="R711" s="10">
        <v>573</v>
      </c>
      <c r="S711" s="10">
        <v>818</v>
      </c>
      <c r="T711" s="10">
        <v>1428</v>
      </c>
      <c r="U711" s="10">
        <v>2060</v>
      </c>
      <c r="V711" s="18">
        <f t="shared" si="224"/>
        <v>0.22151898734177214</v>
      </c>
      <c r="W711" s="18">
        <f t="shared" si="225"/>
        <v>0.4853801169590643</v>
      </c>
      <c r="X711" s="18">
        <f t="shared" si="226"/>
        <v>0.87609075043630014</v>
      </c>
      <c r="Y711" s="18">
        <f t="shared" si="227"/>
        <v>0.64215686274509809</v>
      </c>
      <c r="Z711" s="18">
        <f t="shared" si="228"/>
        <v>0.51310679611650489</v>
      </c>
      <c r="AA711" s="47">
        <f t="shared" si="229"/>
        <v>511</v>
      </c>
      <c r="AB711" s="6">
        <f t="shared" si="230"/>
        <v>71</v>
      </c>
      <c r="AC711" s="40">
        <v>1056</v>
      </c>
      <c r="AD711" s="40">
        <f t="shared" si="231"/>
        <v>206</v>
      </c>
      <c r="AE711" s="41">
        <f t="shared" si="232"/>
        <v>0.83676703645007922</v>
      </c>
      <c r="AF711" s="4">
        <v>41</v>
      </c>
      <c r="AG711" s="4">
        <v>52</v>
      </c>
      <c r="AH711" s="87">
        <f t="shared" si="233"/>
        <v>0.26829268292682928</v>
      </c>
      <c r="AI711" s="43">
        <f t="shared" si="234"/>
        <v>0.42307692307692307</v>
      </c>
      <c r="AJ711" s="53">
        <f t="shared" si="235"/>
        <v>82.599999999999909</v>
      </c>
      <c r="AK711" s="53">
        <f t="shared" si="236"/>
        <v>4</v>
      </c>
      <c r="AL711" s="53">
        <f t="shared" si="237"/>
        <v>0</v>
      </c>
      <c r="AM711" s="88">
        <f t="shared" ref="AM711:AM774" si="238">IF(AK711&gt;0.49,(AK711*$AM$1)/1000,0)</f>
        <v>320</v>
      </c>
      <c r="AN711" s="88">
        <f t="shared" ref="AN711:AN774" si="239">IF(AL711&gt;0.49,(AL711*$AN$1)/1000,0)</f>
        <v>0</v>
      </c>
    </row>
    <row r="712" spans="1:40" ht="15" hidden="1" x14ac:dyDescent="0.25">
      <c r="A712" s="11" t="s">
        <v>696</v>
      </c>
      <c r="B712" s="13" t="s">
        <v>1018</v>
      </c>
      <c r="C712" s="1" t="str">
        <f t="shared" si="223"/>
        <v>MERSİN</v>
      </c>
      <c r="D712" s="14">
        <v>74</v>
      </c>
      <c r="E712" s="14">
        <v>98</v>
      </c>
      <c r="F712" s="14">
        <v>111</v>
      </c>
      <c r="G712" s="14">
        <v>283</v>
      </c>
      <c r="H712" s="15">
        <v>23</v>
      </c>
      <c r="I712" s="15">
        <v>68</v>
      </c>
      <c r="J712" s="15">
        <v>114</v>
      </c>
      <c r="K712" s="15">
        <v>205</v>
      </c>
      <c r="L712" s="49">
        <v>2</v>
      </c>
      <c r="M712" s="6">
        <v>45</v>
      </c>
      <c r="N712" s="16">
        <f t="shared" si="221"/>
        <v>-78</v>
      </c>
      <c r="O712" s="17">
        <f t="shared" si="222"/>
        <v>-0.2756183745583039</v>
      </c>
      <c r="P712" s="10">
        <v>104</v>
      </c>
      <c r="Q712" s="10">
        <v>143</v>
      </c>
      <c r="R712" s="10">
        <v>104</v>
      </c>
      <c r="S712" s="10">
        <v>157</v>
      </c>
      <c r="T712" s="10">
        <v>247</v>
      </c>
      <c r="U712" s="10">
        <v>351</v>
      </c>
      <c r="V712" s="18">
        <f t="shared" si="224"/>
        <v>0.22115384615384615</v>
      </c>
      <c r="W712" s="18">
        <f t="shared" si="225"/>
        <v>0.47552447552447552</v>
      </c>
      <c r="X712" s="18">
        <f t="shared" si="226"/>
        <v>0.68269230769230771</v>
      </c>
      <c r="Y712" s="18">
        <f t="shared" si="227"/>
        <v>0.56275303643724695</v>
      </c>
      <c r="Z712" s="18">
        <f t="shared" si="228"/>
        <v>0.46153846153846156</v>
      </c>
      <c r="AA712" s="47">
        <f t="shared" si="229"/>
        <v>108</v>
      </c>
      <c r="AB712" s="6">
        <f t="shared" si="230"/>
        <v>33</v>
      </c>
      <c r="AC712" s="40">
        <v>205</v>
      </c>
      <c r="AD712" s="40">
        <f t="shared" si="231"/>
        <v>0</v>
      </c>
      <c r="AE712" s="41">
        <f t="shared" si="232"/>
        <v>1</v>
      </c>
      <c r="AF712" s="4">
        <v>12</v>
      </c>
      <c r="AG712" s="4">
        <v>12</v>
      </c>
      <c r="AH712" s="87">
        <f t="shared" si="233"/>
        <v>0</v>
      </c>
      <c r="AI712" s="43">
        <f t="shared" si="234"/>
        <v>0</v>
      </c>
      <c r="AJ712" s="53">
        <f t="shared" si="235"/>
        <v>33.899999999999977</v>
      </c>
      <c r="AK712" s="53">
        <f t="shared" si="236"/>
        <v>1</v>
      </c>
      <c r="AL712" s="53">
        <f t="shared" si="237"/>
        <v>0</v>
      </c>
      <c r="AM712" s="88">
        <f t="shared" si="238"/>
        <v>80</v>
      </c>
      <c r="AN712" s="88">
        <f t="shared" si="239"/>
        <v>0</v>
      </c>
    </row>
    <row r="713" spans="1:40" ht="15" hidden="1" x14ac:dyDescent="0.25">
      <c r="A713" s="11" t="s">
        <v>696</v>
      </c>
      <c r="B713" s="13" t="s">
        <v>699</v>
      </c>
      <c r="C713" s="1" t="str">
        <f t="shared" si="223"/>
        <v>MERSİN</v>
      </c>
      <c r="D713" s="14">
        <v>60</v>
      </c>
      <c r="E713" s="14">
        <v>206</v>
      </c>
      <c r="F713" s="14">
        <v>265</v>
      </c>
      <c r="G713" s="14">
        <v>531</v>
      </c>
      <c r="H713" s="15">
        <v>72</v>
      </c>
      <c r="I713" s="15">
        <v>179</v>
      </c>
      <c r="J713" s="15">
        <v>313</v>
      </c>
      <c r="K713" s="15">
        <v>564</v>
      </c>
      <c r="L713" s="49">
        <v>17</v>
      </c>
      <c r="M713" s="6">
        <v>93</v>
      </c>
      <c r="N713" s="16">
        <f t="shared" si="221"/>
        <v>33</v>
      </c>
      <c r="O713" s="17">
        <f t="shared" si="222"/>
        <v>6.2146892655367235E-2</v>
      </c>
      <c r="P713" s="10">
        <v>296</v>
      </c>
      <c r="Q713" s="10">
        <v>443</v>
      </c>
      <c r="R713" s="10">
        <v>288</v>
      </c>
      <c r="S713" s="10">
        <v>421</v>
      </c>
      <c r="T713" s="10">
        <v>731</v>
      </c>
      <c r="U713" s="10">
        <v>1027</v>
      </c>
      <c r="V713" s="18">
        <f t="shared" si="224"/>
        <v>0.24324324324324326</v>
      </c>
      <c r="W713" s="18">
        <f t="shared" si="225"/>
        <v>0.40406320541760721</v>
      </c>
      <c r="X713" s="18">
        <f t="shared" si="226"/>
        <v>0.82291666666666663</v>
      </c>
      <c r="Y713" s="18">
        <f t="shared" si="227"/>
        <v>0.56908344733242133</v>
      </c>
      <c r="Z713" s="18">
        <f t="shared" si="228"/>
        <v>0.47517039922103216</v>
      </c>
      <c r="AA713" s="47">
        <f t="shared" si="229"/>
        <v>315</v>
      </c>
      <c r="AB713" s="6">
        <f t="shared" si="230"/>
        <v>51</v>
      </c>
      <c r="AC713" s="40">
        <v>564</v>
      </c>
      <c r="AD713" s="40">
        <f t="shared" si="231"/>
        <v>0</v>
      </c>
      <c r="AE713" s="41">
        <f t="shared" si="232"/>
        <v>1</v>
      </c>
      <c r="AF713" s="4">
        <v>29</v>
      </c>
      <c r="AG713" s="4">
        <v>32</v>
      </c>
      <c r="AH713" s="87">
        <f t="shared" si="233"/>
        <v>0.10344827586206896</v>
      </c>
      <c r="AI713" s="43">
        <f t="shared" si="234"/>
        <v>0.1875</v>
      </c>
      <c r="AJ713" s="53">
        <f t="shared" si="235"/>
        <v>95.699999999999989</v>
      </c>
      <c r="AK713" s="53">
        <f t="shared" si="236"/>
        <v>4</v>
      </c>
      <c r="AL713" s="53">
        <f t="shared" si="237"/>
        <v>0</v>
      </c>
      <c r="AM713" s="88">
        <f t="shared" si="238"/>
        <v>320</v>
      </c>
      <c r="AN713" s="88">
        <f t="shared" si="239"/>
        <v>0</v>
      </c>
    </row>
    <row r="714" spans="1:40" ht="15" hidden="1" x14ac:dyDescent="0.25">
      <c r="A714" s="11" t="s">
        <v>696</v>
      </c>
      <c r="B714" s="13" t="s">
        <v>700</v>
      </c>
      <c r="C714" s="1" t="str">
        <f t="shared" si="223"/>
        <v>MERSİN</v>
      </c>
      <c r="D714" s="14">
        <v>41</v>
      </c>
      <c r="E714" s="14">
        <v>60</v>
      </c>
      <c r="F714" s="14">
        <v>68</v>
      </c>
      <c r="G714" s="14">
        <v>169</v>
      </c>
      <c r="H714" s="15">
        <v>30</v>
      </c>
      <c r="I714" s="15">
        <v>38</v>
      </c>
      <c r="J714" s="15">
        <v>65</v>
      </c>
      <c r="K714" s="15">
        <v>133</v>
      </c>
      <c r="L714" s="49">
        <v>1</v>
      </c>
      <c r="M714" s="6">
        <v>8</v>
      </c>
      <c r="N714" s="16">
        <f t="shared" si="221"/>
        <v>-36</v>
      </c>
      <c r="O714" s="17">
        <f t="shared" si="222"/>
        <v>-0.21301775147928995</v>
      </c>
      <c r="P714" s="10">
        <v>68</v>
      </c>
      <c r="Q714" s="10">
        <v>110</v>
      </c>
      <c r="R714" s="10">
        <v>78</v>
      </c>
      <c r="S714" s="10">
        <v>107</v>
      </c>
      <c r="T714" s="10">
        <v>188</v>
      </c>
      <c r="U714" s="10">
        <v>256</v>
      </c>
      <c r="V714" s="18">
        <f t="shared" si="224"/>
        <v>0.44117647058823528</v>
      </c>
      <c r="W714" s="18">
        <f t="shared" si="225"/>
        <v>0.34545454545454546</v>
      </c>
      <c r="X714" s="18">
        <f t="shared" si="226"/>
        <v>0.74358974358974361</v>
      </c>
      <c r="Y714" s="18">
        <f t="shared" si="227"/>
        <v>0.51063829787234039</v>
      </c>
      <c r="Z714" s="18">
        <f t="shared" si="228"/>
        <v>0.4921875</v>
      </c>
      <c r="AA714" s="47">
        <f t="shared" si="229"/>
        <v>92</v>
      </c>
      <c r="AB714" s="6">
        <f t="shared" si="230"/>
        <v>20</v>
      </c>
      <c r="AC714" s="40">
        <v>133</v>
      </c>
      <c r="AD714" s="40">
        <f t="shared" si="231"/>
        <v>0</v>
      </c>
      <c r="AE714" s="41">
        <f t="shared" si="232"/>
        <v>1</v>
      </c>
      <c r="AF714" s="4">
        <v>9</v>
      </c>
      <c r="AG714" s="4">
        <v>9</v>
      </c>
      <c r="AH714" s="87">
        <f t="shared" si="233"/>
        <v>0</v>
      </c>
      <c r="AI714" s="43">
        <f t="shared" si="234"/>
        <v>0</v>
      </c>
      <c r="AJ714" s="53">
        <f t="shared" si="235"/>
        <v>35.599999999999994</v>
      </c>
      <c r="AK714" s="53">
        <f t="shared" si="236"/>
        <v>1</v>
      </c>
      <c r="AL714" s="53">
        <f t="shared" si="237"/>
        <v>0</v>
      </c>
      <c r="AM714" s="88">
        <f t="shared" si="238"/>
        <v>80</v>
      </c>
      <c r="AN714" s="88">
        <f t="shared" si="239"/>
        <v>0</v>
      </c>
    </row>
    <row r="715" spans="1:40" ht="15" hidden="1" x14ac:dyDescent="0.25">
      <c r="A715" s="11" t="s">
        <v>696</v>
      </c>
      <c r="B715" s="13" t="s">
        <v>701</v>
      </c>
      <c r="C715" s="1" t="str">
        <f t="shared" si="223"/>
        <v>MERSİN</v>
      </c>
      <c r="D715" s="14">
        <v>248</v>
      </c>
      <c r="E715" s="14">
        <v>992</v>
      </c>
      <c r="F715" s="14">
        <v>1553</v>
      </c>
      <c r="G715" s="14">
        <v>2793</v>
      </c>
      <c r="H715" s="15">
        <v>267</v>
      </c>
      <c r="I715" s="15">
        <v>799</v>
      </c>
      <c r="J715" s="15">
        <v>1666</v>
      </c>
      <c r="K715" s="15">
        <v>2732</v>
      </c>
      <c r="L715" s="49">
        <v>28</v>
      </c>
      <c r="M715" s="6">
        <v>562</v>
      </c>
      <c r="N715" s="16">
        <f t="shared" si="221"/>
        <v>-61</v>
      </c>
      <c r="O715" s="17">
        <f t="shared" si="222"/>
        <v>-2.184031507339778E-2</v>
      </c>
      <c r="P715" s="10">
        <v>1567</v>
      </c>
      <c r="Q715" s="10">
        <v>2086</v>
      </c>
      <c r="R715" s="10">
        <v>1540</v>
      </c>
      <c r="S715" s="10">
        <v>2113</v>
      </c>
      <c r="T715" s="10">
        <v>3626</v>
      </c>
      <c r="U715" s="10">
        <v>5193</v>
      </c>
      <c r="V715" s="18">
        <f t="shared" si="224"/>
        <v>0.17038927887683472</v>
      </c>
      <c r="W715" s="18">
        <f t="shared" si="225"/>
        <v>0.38302972195589646</v>
      </c>
      <c r="X715" s="18">
        <f t="shared" si="226"/>
        <v>0.73506493506493509</v>
      </c>
      <c r="Y715" s="18">
        <f t="shared" si="227"/>
        <v>0.53254274682846114</v>
      </c>
      <c r="Z715" s="18">
        <f t="shared" si="228"/>
        <v>0.42326208357404199</v>
      </c>
      <c r="AA715" s="47">
        <f t="shared" si="229"/>
        <v>1695</v>
      </c>
      <c r="AB715" s="6">
        <f t="shared" si="230"/>
        <v>408</v>
      </c>
      <c r="AC715" s="40">
        <v>2662</v>
      </c>
      <c r="AD715" s="40">
        <f t="shared" si="231"/>
        <v>70</v>
      </c>
      <c r="AE715" s="41">
        <f t="shared" si="232"/>
        <v>0.97437774524158127</v>
      </c>
      <c r="AF715" s="4">
        <v>100</v>
      </c>
      <c r="AG715" s="4">
        <v>135</v>
      </c>
      <c r="AH715" s="87">
        <f t="shared" si="233"/>
        <v>0.35</v>
      </c>
      <c r="AI715" s="43">
        <f t="shared" si="234"/>
        <v>0.51851851851851849</v>
      </c>
      <c r="AJ715" s="53">
        <f t="shared" si="235"/>
        <v>607.19999999999982</v>
      </c>
      <c r="AK715" s="53">
        <f t="shared" si="236"/>
        <v>30</v>
      </c>
      <c r="AL715" s="53">
        <f t="shared" si="237"/>
        <v>6</v>
      </c>
      <c r="AM715" s="88">
        <f t="shared" si="238"/>
        <v>2400</v>
      </c>
      <c r="AN715" s="88">
        <f t="shared" si="239"/>
        <v>7200</v>
      </c>
    </row>
    <row r="716" spans="1:40" ht="15" hidden="1" x14ac:dyDescent="0.25">
      <c r="A716" s="11" t="s">
        <v>696</v>
      </c>
      <c r="B716" s="13" t="s">
        <v>702</v>
      </c>
      <c r="C716" s="1" t="str">
        <f t="shared" si="223"/>
        <v>MERSİN</v>
      </c>
      <c r="D716" s="14">
        <v>66</v>
      </c>
      <c r="E716" s="14">
        <v>193</v>
      </c>
      <c r="F716" s="14">
        <v>213</v>
      </c>
      <c r="G716" s="14">
        <v>472</v>
      </c>
      <c r="H716" s="15">
        <v>46</v>
      </c>
      <c r="I716" s="15">
        <v>163</v>
      </c>
      <c r="J716" s="15">
        <v>203</v>
      </c>
      <c r="K716" s="15">
        <v>412</v>
      </c>
      <c r="L716" s="49">
        <v>11</v>
      </c>
      <c r="M716" s="6">
        <v>42</v>
      </c>
      <c r="N716" s="16">
        <f t="shared" si="221"/>
        <v>-60</v>
      </c>
      <c r="O716" s="17">
        <f t="shared" si="222"/>
        <v>-0.1271186440677966</v>
      </c>
      <c r="P716" s="10">
        <v>245</v>
      </c>
      <c r="Q716" s="10">
        <v>320</v>
      </c>
      <c r="R716" s="10">
        <v>215</v>
      </c>
      <c r="S716" s="10">
        <v>298</v>
      </c>
      <c r="T716" s="10">
        <v>535</v>
      </c>
      <c r="U716" s="10">
        <v>780</v>
      </c>
      <c r="V716" s="18">
        <f t="shared" si="224"/>
        <v>0.18775510204081633</v>
      </c>
      <c r="W716" s="18">
        <f t="shared" si="225"/>
        <v>0.50937500000000002</v>
      </c>
      <c r="X716" s="18">
        <f t="shared" si="226"/>
        <v>0.8</v>
      </c>
      <c r="Y716" s="18">
        <f t="shared" si="227"/>
        <v>0.62616822429906538</v>
      </c>
      <c r="Z716" s="18">
        <f t="shared" si="228"/>
        <v>0.48846153846153845</v>
      </c>
      <c r="AA716" s="47">
        <f t="shared" si="229"/>
        <v>200</v>
      </c>
      <c r="AB716" s="6">
        <f t="shared" si="230"/>
        <v>43</v>
      </c>
      <c r="AC716" s="40">
        <v>412</v>
      </c>
      <c r="AD716" s="40">
        <f t="shared" si="231"/>
        <v>0</v>
      </c>
      <c r="AE716" s="41">
        <f t="shared" si="232"/>
        <v>1</v>
      </c>
      <c r="AF716" s="4">
        <v>29</v>
      </c>
      <c r="AG716" s="4">
        <v>28</v>
      </c>
      <c r="AH716" s="87">
        <f t="shared" si="233"/>
        <v>0</v>
      </c>
      <c r="AI716" s="43">
        <f t="shared" si="234"/>
        <v>0</v>
      </c>
      <c r="AJ716" s="53">
        <f t="shared" si="235"/>
        <v>39.5</v>
      </c>
      <c r="AK716" s="53">
        <f t="shared" si="236"/>
        <v>1</v>
      </c>
      <c r="AL716" s="53">
        <f t="shared" si="237"/>
        <v>0</v>
      </c>
      <c r="AM716" s="88">
        <f t="shared" si="238"/>
        <v>80</v>
      </c>
      <c r="AN716" s="88">
        <f t="shared" si="239"/>
        <v>0</v>
      </c>
    </row>
    <row r="717" spans="1:40" ht="15" hidden="1" x14ac:dyDescent="0.25">
      <c r="A717" s="11" t="s">
        <v>696</v>
      </c>
      <c r="B717" s="13" t="s">
        <v>703</v>
      </c>
      <c r="C717" s="1" t="str">
        <f t="shared" si="223"/>
        <v>MERSİN</v>
      </c>
      <c r="D717" s="14">
        <v>541</v>
      </c>
      <c r="E717" s="14">
        <v>1383</v>
      </c>
      <c r="F717" s="14">
        <v>1533</v>
      </c>
      <c r="G717" s="14">
        <v>3457</v>
      </c>
      <c r="H717" s="15">
        <v>351</v>
      </c>
      <c r="I717" s="15">
        <v>1119</v>
      </c>
      <c r="J717" s="15">
        <v>1766</v>
      </c>
      <c r="K717" s="15">
        <v>3236</v>
      </c>
      <c r="L717" s="49">
        <v>42</v>
      </c>
      <c r="M717" s="6">
        <v>448</v>
      </c>
      <c r="N717" s="16">
        <f t="shared" si="221"/>
        <v>-221</v>
      </c>
      <c r="O717" s="17">
        <f t="shared" si="222"/>
        <v>-6.3928261498409023E-2</v>
      </c>
      <c r="P717" s="10">
        <v>1653</v>
      </c>
      <c r="Q717" s="10">
        <v>2228</v>
      </c>
      <c r="R717" s="10">
        <v>1681</v>
      </c>
      <c r="S717" s="10">
        <v>2269</v>
      </c>
      <c r="T717" s="10">
        <v>3909</v>
      </c>
      <c r="U717" s="10">
        <v>5562</v>
      </c>
      <c r="V717" s="18">
        <f t="shared" si="224"/>
        <v>0.21234119782214156</v>
      </c>
      <c r="W717" s="18">
        <f t="shared" si="225"/>
        <v>0.50224416517055659</v>
      </c>
      <c r="X717" s="18">
        <f t="shared" si="226"/>
        <v>0.80904223676383102</v>
      </c>
      <c r="Y717" s="18">
        <f t="shared" si="227"/>
        <v>0.63417753901253515</v>
      </c>
      <c r="Z717" s="18">
        <f t="shared" si="228"/>
        <v>0.50880978065444082</v>
      </c>
      <c r="AA717" s="47">
        <f t="shared" si="229"/>
        <v>1430</v>
      </c>
      <c r="AB717" s="6">
        <f t="shared" si="230"/>
        <v>321</v>
      </c>
      <c r="AC717" s="40">
        <v>2640</v>
      </c>
      <c r="AD717" s="40">
        <f t="shared" si="231"/>
        <v>596</v>
      </c>
      <c r="AE717" s="41">
        <f t="shared" si="232"/>
        <v>0.81582200247218783</v>
      </c>
      <c r="AF717" s="4">
        <v>68</v>
      </c>
      <c r="AG717" s="4">
        <v>115</v>
      </c>
      <c r="AH717" s="87">
        <f t="shared" si="233"/>
        <v>0.69117647058823528</v>
      </c>
      <c r="AI717" s="43">
        <f t="shared" si="234"/>
        <v>0.81739130434782614</v>
      </c>
      <c r="AJ717" s="53">
        <f t="shared" si="235"/>
        <v>257.29999999999973</v>
      </c>
      <c r="AK717" s="53">
        <f t="shared" si="236"/>
        <v>12</v>
      </c>
      <c r="AL717" s="53">
        <f t="shared" si="237"/>
        <v>2</v>
      </c>
      <c r="AM717" s="88">
        <f t="shared" si="238"/>
        <v>960</v>
      </c>
      <c r="AN717" s="88">
        <f t="shared" si="239"/>
        <v>2400</v>
      </c>
    </row>
    <row r="718" spans="1:40" ht="15" hidden="1" x14ac:dyDescent="0.25">
      <c r="A718" s="11" t="s">
        <v>696</v>
      </c>
      <c r="B718" s="13" t="s">
        <v>704</v>
      </c>
      <c r="C718" s="1" t="str">
        <f t="shared" si="223"/>
        <v>MERSİN</v>
      </c>
      <c r="D718" s="14">
        <v>261</v>
      </c>
      <c r="E718" s="14">
        <v>614</v>
      </c>
      <c r="F718" s="14">
        <v>670</v>
      </c>
      <c r="G718" s="14">
        <v>1545</v>
      </c>
      <c r="H718" s="15">
        <v>215</v>
      </c>
      <c r="I718" s="15">
        <v>711</v>
      </c>
      <c r="J718" s="15">
        <v>802</v>
      </c>
      <c r="K718" s="15">
        <v>1728</v>
      </c>
      <c r="L718" s="49">
        <v>29</v>
      </c>
      <c r="M718" s="6">
        <v>224</v>
      </c>
      <c r="N718" s="16">
        <f t="shared" si="221"/>
        <v>183</v>
      </c>
      <c r="O718" s="17">
        <f t="shared" si="222"/>
        <v>0.11844660194174757</v>
      </c>
      <c r="P718" s="10">
        <v>728</v>
      </c>
      <c r="Q718" s="10">
        <v>895</v>
      </c>
      <c r="R718" s="10">
        <v>642</v>
      </c>
      <c r="S718" s="10">
        <v>915</v>
      </c>
      <c r="T718" s="10">
        <v>1537</v>
      </c>
      <c r="U718" s="10">
        <v>2265</v>
      </c>
      <c r="V718" s="18">
        <f t="shared" si="224"/>
        <v>0.29532967032967034</v>
      </c>
      <c r="W718" s="18">
        <f t="shared" si="225"/>
        <v>0.79441340782122905</v>
      </c>
      <c r="X718" s="18">
        <f t="shared" si="226"/>
        <v>0.94548286604361376</v>
      </c>
      <c r="Y718" s="18">
        <f t="shared" si="227"/>
        <v>0.85751463890696167</v>
      </c>
      <c r="Z718" s="18">
        <f t="shared" si="228"/>
        <v>0.67682119205298008</v>
      </c>
      <c r="AA718" s="47">
        <f t="shared" si="229"/>
        <v>219</v>
      </c>
      <c r="AB718" s="6">
        <f t="shared" si="230"/>
        <v>35</v>
      </c>
      <c r="AC718" s="40">
        <v>1567</v>
      </c>
      <c r="AD718" s="40">
        <f t="shared" si="231"/>
        <v>161</v>
      </c>
      <c r="AE718" s="41">
        <f t="shared" si="232"/>
        <v>0.90682870370370372</v>
      </c>
      <c r="AF718" s="4">
        <v>61</v>
      </c>
      <c r="AG718" s="4">
        <v>77</v>
      </c>
      <c r="AH718" s="87">
        <f t="shared" si="233"/>
        <v>0.26229508196721313</v>
      </c>
      <c r="AI718" s="43">
        <f t="shared" si="234"/>
        <v>0.41558441558441561</v>
      </c>
      <c r="AJ718" s="53">
        <f t="shared" si="235"/>
        <v>0</v>
      </c>
      <c r="AK718" s="53">
        <f t="shared" si="236"/>
        <v>0</v>
      </c>
      <c r="AL718" s="53">
        <f t="shared" si="237"/>
        <v>0</v>
      </c>
      <c r="AM718" s="88">
        <f t="shared" si="238"/>
        <v>0</v>
      </c>
      <c r="AN718" s="88">
        <f t="shared" si="239"/>
        <v>0</v>
      </c>
    </row>
    <row r="719" spans="1:40" ht="15" hidden="1" x14ac:dyDescent="0.25">
      <c r="A719" s="11" t="s">
        <v>696</v>
      </c>
      <c r="B719" s="13" t="s">
        <v>705</v>
      </c>
      <c r="C719" s="1" t="str">
        <f t="shared" si="223"/>
        <v>MERSİN</v>
      </c>
      <c r="D719" s="14">
        <v>248</v>
      </c>
      <c r="E719" s="14">
        <v>647</v>
      </c>
      <c r="F719" s="14">
        <v>1090</v>
      </c>
      <c r="G719" s="14">
        <v>1985</v>
      </c>
      <c r="H719" s="15">
        <v>193</v>
      </c>
      <c r="I719" s="15">
        <v>633</v>
      </c>
      <c r="J719" s="15">
        <v>1267</v>
      </c>
      <c r="K719" s="15">
        <v>2093</v>
      </c>
      <c r="L719" s="49">
        <v>25</v>
      </c>
      <c r="M719" s="6">
        <v>391</v>
      </c>
      <c r="N719" s="16">
        <f t="shared" si="221"/>
        <v>108</v>
      </c>
      <c r="O719" s="17">
        <f t="shared" si="222"/>
        <v>5.4408060453400506E-2</v>
      </c>
      <c r="P719" s="10">
        <v>1117</v>
      </c>
      <c r="Q719" s="10">
        <v>1577</v>
      </c>
      <c r="R719" s="10">
        <v>1067</v>
      </c>
      <c r="S719" s="10">
        <v>1536</v>
      </c>
      <c r="T719" s="10">
        <v>2644</v>
      </c>
      <c r="U719" s="10">
        <v>3761</v>
      </c>
      <c r="V719" s="18">
        <f t="shared" si="224"/>
        <v>0.17278424350940019</v>
      </c>
      <c r="W719" s="18">
        <f t="shared" si="225"/>
        <v>0.40139505389980978</v>
      </c>
      <c r="X719" s="18">
        <f t="shared" si="226"/>
        <v>0.84442361761949392</v>
      </c>
      <c r="Y719" s="18">
        <f t="shared" si="227"/>
        <v>0.58018154311649017</v>
      </c>
      <c r="Z719" s="18">
        <f t="shared" si="228"/>
        <v>0.45918638659930872</v>
      </c>
      <c r="AA719" s="47">
        <f t="shared" si="229"/>
        <v>1110</v>
      </c>
      <c r="AB719" s="6">
        <f t="shared" si="230"/>
        <v>166</v>
      </c>
      <c r="AC719" s="40">
        <v>1861</v>
      </c>
      <c r="AD719" s="40">
        <f t="shared" si="231"/>
        <v>232</v>
      </c>
      <c r="AE719" s="41">
        <f t="shared" si="232"/>
        <v>0.88915432393693261</v>
      </c>
      <c r="AF719" s="4">
        <v>91</v>
      </c>
      <c r="AG719" s="4">
        <v>106</v>
      </c>
      <c r="AH719" s="87">
        <f t="shared" si="233"/>
        <v>0.16483516483516483</v>
      </c>
      <c r="AI719" s="43">
        <f t="shared" si="234"/>
        <v>0.28301886792452829</v>
      </c>
      <c r="AJ719" s="53">
        <f t="shared" si="235"/>
        <v>316.79999999999995</v>
      </c>
      <c r="AK719" s="53">
        <f t="shared" si="236"/>
        <v>15</v>
      </c>
      <c r="AL719" s="53">
        <f t="shared" si="237"/>
        <v>3</v>
      </c>
      <c r="AM719" s="88">
        <f t="shared" si="238"/>
        <v>1200</v>
      </c>
      <c r="AN719" s="88">
        <f t="shared" si="239"/>
        <v>3600</v>
      </c>
    </row>
    <row r="720" spans="1:40" ht="15" hidden="1" x14ac:dyDescent="0.25">
      <c r="A720" s="11" t="s">
        <v>696</v>
      </c>
      <c r="B720" s="13" t="s">
        <v>706</v>
      </c>
      <c r="C720" s="1" t="str">
        <f t="shared" si="223"/>
        <v>MERSİN</v>
      </c>
      <c r="D720" s="14">
        <v>514</v>
      </c>
      <c r="E720" s="14">
        <v>2426</v>
      </c>
      <c r="F720" s="14">
        <v>3115</v>
      </c>
      <c r="G720" s="14">
        <v>6055</v>
      </c>
      <c r="H720" s="15">
        <v>427</v>
      </c>
      <c r="I720" s="15">
        <v>1973</v>
      </c>
      <c r="J720" s="15">
        <v>3775</v>
      </c>
      <c r="K720" s="15">
        <v>6175</v>
      </c>
      <c r="L720" s="49">
        <v>259</v>
      </c>
      <c r="M720" s="6">
        <v>807</v>
      </c>
      <c r="N720" s="16">
        <f t="shared" ref="N720:N732" si="240">K720-G720</f>
        <v>120</v>
      </c>
      <c r="O720" s="17">
        <f t="shared" ref="O720:O732" si="241">(K720-G720)/G720</f>
        <v>1.981833195706028E-2</v>
      </c>
      <c r="P720" s="10">
        <v>4098</v>
      </c>
      <c r="Q720" s="10">
        <v>5431</v>
      </c>
      <c r="R720" s="10">
        <v>4159</v>
      </c>
      <c r="S720" s="10">
        <v>5538</v>
      </c>
      <c r="T720" s="10">
        <v>9590</v>
      </c>
      <c r="U720" s="10">
        <v>13688</v>
      </c>
      <c r="V720" s="18">
        <f t="shared" si="224"/>
        <v>0.10419716935090288</v>
      </c>
      <c r="W720" s="18">
        <f t="shared" si="225"/>
        <v>0.36328484625299207</v>
      </c>
      <c r="X720" s="18">
        <f t="shared" si="226"/>
        <v>0.77590767011300799</v>
      </c>
      <c r="Y720" s="18">
        <f t="shared" si="227"/>
        <v>0.54223149113660063</v>
      </c>
      <c r="Z720" s="18">
        <f t="shared" si="228"/>
        <v>0.41109000584453537</v>
      </c>
      <c r="AA720" s="47">
        <f t="shared" si="229"/>
        <v>4390</v>
      </c>
      <c r="AB720" s="6">
        <f t="shared" si="230"/>
        <v>932</v>
      </c>
      <c r="AC720" s="40">
        <v>5710</v>
      </c>
      <c r="AD720" s="40">
        <f t="shared" si="231"/>
        <v>465</v>
      </c>
      <c r="AE720" s="41">
        <f t="shared" si="232"/>
        <v>0.92469635627530367</v>
      </c>
      <c r="AF720" s="4">
        <v>170</v>
      </c>
      <c r="AG720" s="4">
        <v>260</v>
      </c>
      <c r="AH720" s="87">
        <f t="shared" si="233"/>
        <v>0.52941176470588236</v>
      </c>
      <c r="AI720" s="43">
        <f t="shared" si="234"/>
        <v>0.69230769230769229</v>
      </c>
      <c r="AJ720" s="53">
        <f t="shared" si="235"/>
        <v>1513</v>
      </c>
      <c r="AK720" s="53">
        <f t="shared" si="236"/>
        <v>75</v>
      </c>
      <c r="AL720" s="53">
        <f t="shared" si="237"/>
        <v>15</v>
      </c>
      <c r="AM720" s="88">
        <f t="shared" si="238"/>
        <v>6000</v>
      </c>
      <c r="AN720" s="88">
        <f t="shared" si="239"/>
        <v>18000</v>
      </c>
    </row>
    <row r="721" spans="1:40" ht="15" hidden="1" x14ac:dyDescent="0.25">
      <c r="A721" s="11" t="s">
        <v>696</v>
      </c>
      <c r="B721" s="13" t="s">
        <v>707</v>
      </c>
      <c r="C721" s="1" t="str">
        <f t="shared" si="223"/>
        <v>MERSİN</v>
      </c>
      <c r="D721" s="14">
        <v>498</v>
      </c>
      <c r="E721" s="14">
        <v>2186</v>
      </c>
      <c r="F721" s="14">
        <v>2984</v>
      </c>
      <c r="G721" s="14">
        <v>5668</v>
      </c>
      <c r="H721" s="15">
        <v>321</v>
      </c>
      <c r="I721" s="15">
        <v>1679</v>
      </c>
      <c r="J721" s="15">
        <v>3153</v>
      </c>
      <c r="K721" s="15">
        <v>5153</v>
      </c>
      <c r="L721" s="49">
        <v>214</v>
      </c>
      <c r="M721" s="6">
        <v>802</v>
      </c>
      <c r="N721" s="16">
        <f t="shared" si="240"/>
        <v>-515</v>
      </c>
      <c r="O721" s="17">
        <f t="shared" si="241"/>
        <v>-9.0860973888496829E-2</v>
      </c>
      <c r="P721" s="10">
        <v>3604</v>
      </c>
      <c r="Q721" s="10">
        <v>5040</v>
      </c>
      <c r="R721" s="10">
        <v>3772</v>
      </c>
      <c r="S721" s="10">
        <v>5083</v>
      </c>
      <c r="T721" s="10">
        <v>8812</v>
      </c>
      <c r="U721" s="10">
        <v>12416</v>
      </c>
      <c r="V721" s="18">
        <f t="shared" si="224"/>
        <v>8.9067702552719202E-2</v>
      </c>
      <c r="W721" s="18">
        <f t="shared" si="225"/>
        <v>0.33313492063492062</v>
      </c>
      <c r="X721" s="18">
        <f t="shared" si="226"/>
        <v>0.68001060445387063</v>
      </c>
      <c r="Y721" s="18">
        <f t="shared" si="227"/>
        <v>0.48161597821152974</v>
      </c>
      <c r="Z721" s="18">
        <f t="shared" si="228"/>
        <v>0.36767074742268041</v>
      </c>
      <c r="AA721" s="47">
        <f t="shared" si="229"/>
        <v>4568</v>
      </c>
      <c r="AB721" s="6">
        <f t="shared" si="230"/>
        <v>1207</v>
      </c>
      <c r="AC721" s="40">
        <v>5019</v>
      </c>
      <c r="AD721" s="40">
        <f t="shared" si="231"/>
        <v>134</v>
      </c>
      <c r="AE721" s="41">
        <f t="shared" si="232"/>
        <v>0.97399573064234424</v>
      </c>
      <c r="AF721" s="4">
        <v>116</v>
      </c>
      <c r="AG721" s="4">
        <v>213</v>
      </c>
      <c r="AH721" s="87">
        <f t="shared" si="233"/>
        <v>0.83620689655172409</v>
      </c>
      <c r="AI721" s="43">
        <f t="shared" si="234"/>
        <v>0.91079812206572774</v>
      </c>
      <c r="AJ721" s="53">
        <f t="shared" si="235"/>
        <v>1924.3999999999996</v>
      </c>
      <c r="AK721" s="53">
        <f t="shared" si="236"/>
        <v>96</v>
      </c>
      <c r="AL721" s="53">
        <f t="shared" si="237"/>
        <v>19</v>
      </c>
      <c r="AM721" s="88">
        <f t="shared" si="238"/>
        <v>7680</v>
      </c>
      <c r="AN721" s="88">
        <f t="shared" si="239"/>
        <v>22800</v>
      </c>
    </row>
    <row r="722" spans="1:40" ht="15" hidden="1" x14ac:dyDescent="0.25">
      <c r="A722" s="11" t="s">
        <v>696</v>
      </c>
      <c r="B722" s="13" t="s">
        <v>1109</v>
      </c>
      <c r="C722" s="1" t="str">
        <f t="shared" si="223"/>
        <v>MERSİN</v>
      </c>
      <c r="D722" s="14">
        <v>748</v>
      </c>
      <c r="E722" s="14">
        <v>1916</v>
      </c>
      <c r="F722" s="14">
        <v>2555</v>
      </c>
      <c r="G722" s="14">
        <v>5219</v>
      </c>
      <c r="H722" s="15">
        <v>1001</v>
      </c>
      <c r="I722" s="15">
        <v>2318</v>
      </c>
      <c r="J722" s="15">
        <v>3036</v>
      </c>
      <c r="K722" s="15">
        <v>6355</v>
      </c>
      <c r="L722" s="49">
        <v>93</v>
      </c>
      <c r="M722" s="6">
        <v>754</v>
      </c>
      <c r="N722" s="16">
        <f t="shared" si="240"/>
        <v>1136</v>
      </c>
      <c r="O722" s="17">
        <f t="shared" si="241"/>
        <v>0.21766621958229546</v>
      </c>
      <c r="P722" s="10">
        <v>2389</v>
      </c>
      <c r="Q722" s="10">
        <v>3266</v>
      </c>
      <c r="R722" s="10">
        <v>2431</v>
      </c>
      <c r="S722" s="10">
        <v>3323</v>
      </c>
      <c r="T722" s="10">
        <v>5697</v>
      </c>
      <c r="U722" s="10">
        <v>8086</v>
      </c>
      <c r="V722" s="18">
        <f t="shared" si="224"/>
        <v>0.41900376726663874</v>
      </c>
      <c r="W722" s="18">
        <f t="shared" si="225"/>
        <v>0.70973668095529696</v>
      </c>
      <c r="X722" s="18">
        <f t="shared" si="226"/>
        <v>0.97696421225832986</v>
      </c>
      <c r="Y722" s="18">
        <f t="shared" si="227"/>
        <v>0.82376689485694221</v>
      </c>
      <c r="Z722" s="18">
        <f t="shared" si="228"/>
        <v>0.70418006430868163</v>
      </c>
      <c r="AA722" s="47">
        <f t="shared" si="229"/>
        <v>1004</v>
      </c>
      <c r="AB722" s="6">
        <f t="shared" si="230"/>
        <v>56</v>
      </c>
      <c r="AC722" s="40">
        <v>5132</v>
      </c>
      <c r="AD722" s="40">
        <f t="shared" si="231"/>
        <v>1223</v>
      </c>
      <c r="AE722" s="41">
        <f t="shared" si="232"/>
        <v>0.80755310778914235</v>
      </c>
      <c r="AF722" s="4">
        <v>111</v>
      </c>
      <c r="AG722" s="4">
        <v>200</v>
      </c>
      <c r="AH722" s="87">
        <f t="shared" si="233"/>
        <v>0.80180180180180183</v>
      </c>
      <c r="AI722" s="43">
        <f t="shared" si="234"/>
        <v>0.89</v>
      </c>
      <c r="AJ722" s="53">
        <f t="shared" si="235"/>
        <v>0</v>
      </c>
      <c r="AK722" s="53">
        <f t="shared" si="236"/>
        <v>0</v>
      </c>
      <c r="AL722" s="53">
        <f t="shared" si="237"/>
        <v>0</v>
      </c>
      <c r="AM722" s="88">
        <f t="shared" si="238"/>
        <v>0</v>
      </c>
      <c r="AN722" s="88">
        <f t="shared" si="239"/>
        <v>0</v>
      </c>
    </row>
    <row r="723" spans="1:40" ht="15" hidden="1" x14ac:dyDescent="0.25">
      <c r="A723" s="11" t="s">
        <v>708</v>
      </c>
      <c r="B723" s="13" t="s">
        <v>709</v>
      </c>
      <c r="C723" s="1" t="str">
        <f t="shared" si="223"/>
        <v>MUĞLA</v>
      </c>
      <c r="D723" s="14">
        <v>293</v>
      </c>
      <c r="E723" s="14">
        <v>677</v>
      </c>
      <c r="F723" s="14">
        <v>1187</v>
      </c>
      <c r="G723" s="14">
        <v>2157</v>
      </c>
      <c r="H723" s="15">
        <v>389</v>
      </c>
      <c r="I723" s="15">
        <v>712</v>
      </c>
      <c r="J723" s="15">
        <v>1450</v>
      </c>
      <c r="K723" s="15">
        <v>2551</v>
      </c>
      <c r="L723" s="49">
        <v>30</v>
      </c>
      <c r="M723" s="6">
        <v>377</v>
      </c>
      <c r="N723" s="16">
        <f t="shared" si="240"/>
        <v>394</v>
      </c>
      <c r="O723" s="17">
        <f t="shared" si="241"/>
        <v>0.18266110338433009</v>
      </c>
      <c r="P723" s="10">
        <v>1484</v>
      </c>
      <c r="Q723" s="10">
        <v>1929</v>
      </c>
      <c r="R723" s="10">
        <v>1501</v>
      </c>
      <c r="S723" s="10">
        <v>1977</v>
      </c>
      <c r="T723" s="10">
        <v>3430</v>
      </c>
      <c r="U723" s="10">
        <v>4914</v>
      </c>
      <c r="V723" s="18">
        <f t="shared" si="224"/>
        <v>0.26212938005390835</v>
      </c>
      <c r="W723" s="18">
        <f t="shared" si="225"/>
        <v>0.36910316226023848</v>
      </c>
      <c r="X723" s="18">
        <f t="shared" si="226"/>
        <v>0.73484343770819449</v>
      </c>
      <c r="Y723" s="18">
        <f t="shared" si="227"/>
        <v>0.5291545189504373</v>
      </c>
      <c r="Z723" s="18">
        <f t="shared" si="228"/>
        <v>0.44851444851444849</v>
      </c>
      <c r="AA723" s="47">
        <f t="shared" si="229"/>
        <v>1615</v>
      </c>
      <c r="AB723" s="6">
        <f t="shared" si="230"/>
        <v>398</v>
      </c>
      <c r="AC723" s="40">
        <v>1905</v>
      </c>
      <c r="AD723" s="40">
        <f t="shared" si="231"/>
        <v>646</v>
      </c>
      <c r="AE723" s="41">
        <f t="shared" si="232"/>
        <v>0.746765974127793</v>
      </c>
      <c r="AF723" s="4">
        <v>73</v>
      </c>
      <c r="AG723" s="4">
        <v>104</v>
      </c>
      <c r="AH723" s="87">
        <f t="shared" si="233"/>
        <v>0.42465753424657532</v>
      </c>
      <c r="AI723" s="43">
        <f t="shared" si="234"/>
        <v>0.59615384615384615</v>
      </c>
      <c r="AJ723" s="53">
        <f t="shared" si="235"/>
        <v>586</v>
      </c>
      <c r="AK723" s="53">
        <f t="shared" si="236"/>
        <v>29</v>
      </c>
      <c r="AL723" s="53">
        <f t="shared" si="237"/>
        <v>5</v>
      </c>
      <c r="AM723" s="88">
        <f t="shared" si="238"/>
        <v>2320</v>
      </c>
      <c r="AN723" s="88">
        <f t="shared" si="239"/>
        <v>6000</v>
      </c>
    </row>
    <row r="724" spans="1:40" ht="15" hidden="1" x14ac:dyDescent="0.25">
      <c r="A724" s="11" t="s">
        <v>708</v>
      </c>
      <c r="B724" s="13" t="s">
        <v>710</v>
      </c>
      <c r="C724" s="1" t="str">
        <f t="shared" si="223"/>
        <v>MUĞLA</v>
      </c>
      <c r="D724" s="14">
        <v>24</v>
      </c>
      <c r="E724" s="14">
        <v>135</v>
      </c>
      <c r="F724" s="14">
        <v>296</v>
      </c>
      <c r="G724" s="14">
        <v>455</v>
      </c>
      <c r="H724" s="15">
        <v>34</v>
      </c>
      <c r="I724" s="15">
        <v>124</v>
      </c>
      <c r="J724" s="15">
        <v>350</v>
      </c>
      <c r="K724" s="15">
        <v>508</v>
      </c>
      <c r="L724" s="49">
        <v>5</v>
      </c>
      <c r="M724" s="6">
        <v>92</v>
      </c>
      <c r="N724" s="16">
        <f t="shared" si="240"/>
        <v>53</v>
      </c>
      <c r="O724" s="17">
        <f t="shared" si="241"/>
        <v>0.11648351648351649</v>
      </c>
      <c r="P724" s="10">
        <v>358</v>
      </c>
      <c r="Q724" s="10">
        <v>507</v>
      </c>
      <c r="R724" s="10">
        <v>365</v>
      </c>
      <c r="S724" s="10">
        <v>497</v>
      </c>
      <c r="T724" s="10">
        <v>872</v>
      </c>
      <c r="U724" s="10">
        <v>1230</v>
      </c>
      <c r="V724" s="18">
        <f t="shared" si="224"/>
        <v>9.4972067039106142E-2</v>
      </c>
      <c r="W724" s="18">
        <f t="shared" si="225"/>
        <v>0.24457593688362919</v>
      </c>
      <c r="X724" s="18">
        <f t="shared" si="226"/>
        <v>0.72054794520547949</v>
      </c>
      <c r="Y724" s="18">
        <f t="shared" si="227"/>
        <v>0.44380733944954126</v>
      </c>
      <c r="Z724" s="18">
        <f t="shared" si="228"/>
        <v>0.34227642276422765</v>
      </c>
      <c r="AA724" s="47">
        <f t="shared" si="229"/>
        <v>485</v>
      </c>
      <c r="AB724" s="6">
        <f t="shared" si="230"/>
        <v>102</v>
      </c>
      <c r="AC724" s="40">
        <v>377</v>
      </c>
      <c r="AD724" s="40">
        <f t="shared" si="231"/>
        <v>131</v>
      </c>
      <c r="AE724" s="41">
        <f t="shared" si="232"/>
        <v>0.74212598425196852</v>
      </c>
      <c r="AF724" s="4">
        <v>20</v>
      </c>
      <c r="AG724" s="4">
        <v>24</v>
      </c>
      <c r="AH724" s="87">
        <f t="shared" si="233"/>
        <v>0.2</v>
      </c>
      <c r="AI724" s="43">
        <f t="shared" si="234"/>
        <v>0.33333333333333331</v>
      </c>
      <c r="AJ724" s="53">
        <f t="shared" si="235"/>
        <v>223.39999999999998</v>
      </c>
      <c r="AK724" s="53">
        <f t="shared" si="236"/>
        <v>11</v>
      </c>
      <c r="AL724" s="53">
        <f t="shared" si="237"/>
        <v>2</v>
      </c>
      <c r="AM724" s="88">
        <f t="shared" si="238"/>
        <v>880</v>
      </c>
      <c r="AN724" s="88">
        <f t="shared" si="239"/>
        <v>2400</v>
      </c>
    </row>
    <row r="725" spans="1:40" ht="15" hidden="1" x14ac:dyDescent="0.25">
      <c r="A725" s="11" t="s">
        <v>708</v>
      </c>
      <c r="B725" s="13" t="s">
        <v>711</v>
      </c>
      <c r="C725" s="1" t="str">
        <f t="shared" si="223"/>
        <v>MUĞLA</v>
      </c>
      <c r="D725" s="14">
        <v>19</v>
      </c>
      <c r="E725" s="14">
        <v>61</v>
      </c>
      <c r="F725" s="14">
        <v>114</v>
      </c>
      <c r="G725" s="14">
        <v>194</v>
      </c>
      <c r="H725" s="15">
        <v>27</v>
      </c>
      <c r="I725" s="15">
        <v>70</v>
      </c>
      <c r="J725" s="15">
        <v>129</v>
      </c>
      <c r="K725" s="15">
        <v>226</v>
      </c>
      <c r="L725" s="49">
        <v>3</v>
      </c>
      <c r="M725" s="6">
        <v>35</v>
      </c>
      <c r="N725" s="16">
        <f t="shared" si="240"/>
        <v>32</v>
      </c>
      <c r="O725" s="17">
        <f t="shared" si="241"/>
        <v>0.16494845360824742</v>
      </c>
      <c r="P725" s="10">
        <v>165</v>
      </c>
      <c r="Q725" s="10">
        <v>203</v>
      </c>
      <c r="R725" s="10">
        <v>124</v>
      </c>
      <c r="S725" s="10">
        <v>188</v>
      </c>
      <c r="T725" s="10">
        <v>327</v>
      </c>
      <c r="U725" s="10">
        <v>492</v>
      </c>
      <c r="V725" s="18">
        <f t="shared" si="224"/>
        <v>0.16363636363636364</v>
      </c>
      <c r="W725" s="18">
        <f t="shared" si="225"/>
        <v>0.34482758620689657</v>
      </c>
      <c r="X725" s="18">
        <f t="shared" si="226"/>
        <v>0.782258064516129</v>
      </c>
      <c r="Y725" s="18">
        <f t="shared" si="227"/>
        <v>0.5107033639143731</v>
      </c>
      <c r="Z725" s="18">
        <f t="shared" si="228"/>
        <v>0.39430894308943087</v>
      </c>
      <c r="AA725" s="47">
        <f t="shared" si="229"/>
        <v>160</v>
      </c>
      <c r="AB725" s="6">
        <f t="shared" si="230"/>
        <v>27</v>
      </c>
      <c r="AC725" s="40">
        <v>211</v>
      </c>
      <c r="AD725" s="40">
        <f t="shared" si="231"/>
        <v>15</v>
      </c>
      <c r="AE725" s="41">
        <f t="shared" si="232"/>
        <v>0.9336283185840708</v>
      </c>
      <c r="AF725" s="4">
        <v>11</v>
      </c>
      <c r="AG725" s="4">
        <v>12</v>
      </c>
      <c r="AH725" s="87">
        <f t="shared" si="233"/>
        <v>9.0909090909090912E-2</v>
      </c>
      <c r="AI725" s="43">
        <f t="shared" si="234"/>
        <v>0.16666666666666666</v>
      </c>
      <c r="AJ725" s="53">
        <f t="shared" si="235"/>
        <v>61.899999999999977</v>
      </c>
      <c r="AK725" s="53">
        <f t="shared" si="236"/>
        <v>3</v>
      </c>
      <c r="AL725" s="53">
        <f t="shared" si="237"/>
        <v>0</v>
      </c>
      <c r="AM725" s="88">
        <f t="shared" si="238"/>
        <v>240</v>
      </c>
      <c r="AN725" s="88">
        <f t="shared" si="239"/>
        <v>0</v>
      </c>
    </row>
    <row r="726" spans="1:40" ht="15" hidden="1" x14ac:dyDescent="0.25">
      <c r="A726" s="11" t="s">
        <v>708</v>
      </c>
      <c r="B726" s="13" t="s">
        <v>712</v>
      </c>
      <c r="C726" s="1" t="str">
        <f t="shared" si="223"/>
        <v>MUĞLA</v>
      </c>
      <c r="D726" s="14">
        <v>192</v>
      </c>
      <c r="E726" s="14">
        <v>742</v>
      </c>
      <c r="F726" s="14">
        <v>1649</v>
      </c>
      <c r="G726" s="14">
        <v>2583</v>
      </c>
      <c r="H726" s="15">
        <v>235</v>
      </c>
      <c r="I726" s="15">
        <v>520</v>
      </c>
      <c r="J726" s="15">
        <v>1421</v>
      </c>
      <c r="K726" s="15">
        <v>2176</v>
      </c>
      <c r="L726" s="49">
        <v>31</v>
      </c>
      <c r="M726" s="6">
        <v>480</v>
      </c>
      <c r="N726" s="16">
        <f t="shared" si="240"/>
        <v>-407</v>
      </c>
      <c r="O726" s="17">
        <f t="shared" si="241"/>
        <v>-0.1575687185443283</v>
      </c>
      <c r="P726" s="10">
        <v>1445</v>
      </c>
      <c r="Q726" s="10">
        <v>1993</v>
      </c>
      <c r="R726" s="10">
        <v>1393</v>
      </c>
      <c r="S726" s="10">
        <v>1931</v>
      </c>
      <c r="T726" s="10">
        <v>3386</v>
      </c>
      <c r="U726" s="10">
        <v>4831</v>
      </c>
      <c r="V726" s="18">
        <f t="shared" si="224"/>
        <v>0.16262975778546712</v>
      </c>
      <c r="W726" s="18">
        <f t="shared" si="225"/>
        <v>0.26091319618665326</v>
      </c>
      <c r="X726" s="18">
        <f t="shared" si="226"/>
        <v>0.69777458722182339</v>
      </c>
      <c r="Y726" s="18">
        <f t="shared" si="227"/>
        <v>0.44063792085056114</v>
      </c>
      <c r="Z726" s="18">
        <f t="shared" si="228"/>
        <v>0.35748292279031257</v>
      </c>
      <c r="AA726" s="47">
        <f t="shared" si="229"/>
        <v>1894</v>
      </c>
      <c r="AB726" s="6">
        <f t="shared" si="230"/>
        <v>421</v>
      </c>
      <c r="AC726" s="40">
        <v>1763</v>
      </c>
      <c r="AD726" s="40">
        <f t="shared" si="231"/>
        <v>413</v>
      </c>
      <c r="AE726" s="41">
        <f t="shared" si="232"/>
        <v>0.81020220588235292</v>
      </c>
      <c r="AF726" s="4">
        <v>69</v>
      </c>
      <c r="AG726" s="4">
        <v>93</v>
      </c>
      <c r="AH726" s="87">
        <f t="shared" si="233"/>
        <v>0.34782608695652173</v>
      </c>
      <c r="AI726" s="43">
        <f t="shared" si="234"/>
        <v>0.5161290322580645</v>
      </c>
      <c r="AJ726" s="53">
        <f t="shared" si="235"/>
        <v>878.19999999999982</v>
      </c>
      <c r="AK726" s="53">
        <f t="shared" si="236"/>
        <v>43</v>
      </c>
      <c r="AL726" s="53">
        <f t="shared" si="237"/>
        <v>8</v>
      </c>
      <c r="AM726" s="88">
        <f t="shared" si="238"/>
        <v>3440</v>
      </c>
      <c r="AN726" s="88">
        <f t="shared" si="239"/>
        <v>9600</v>
      </c>
    </row>
    <row r="727" spans="1:40" ht="15" hidden="1" x14ac:dyDescent="0.25">
      <c r="A727" s="11" t="s">
        <v>708</v>
      </c>
      <c r="B727" s="13" t="s">
        <v>713</v>
      </c>
      <c r="C727" s="1" t="str">
        <f t="shared" si="223"/>
        <v>MUĞLA</v>
      </c>
      <c r="D727" s="14">
        <v>12</v>
      </c>
      <c r="E727" s="14">
        <v>41</v>
      </c>
      <c r="F727" s="14">
        <v>77</v>
      </c>
      <c r="G727" s="14">
        <v>130</v>
      </c>
      <c r="H727" s="15">
        <v>23</v>
      </c>
      <c r="I727" s="15">
        <v>78</v>
      </c>
      <c r="J727" s="15">
        <v>107</v>
      </c>
      <c r="K727" s="15">
        <v>208</v>
      </c>
      <c r="L727" s="49">
        <v>5</v>
      </c>
      <c r="M727" s="6">
        <v>17</v>
      </c>
      <c r="N727" s="16">
        <f t="shared" si="240"/>
        <v>78</v>
      </c>
      <c r="O727" s="17">
        <f t="shared" si="241"/>
        <v>0.6</v>
      </c>
      <c r="P727" s="10">
        <v>115</v>
      </c>
      <c r="Q727" s="10">
        <v>146</v>
      </c>
      <c r="R727" s="10">
        <v>109</v>
      </c>
      <c r="S727" s="10">
        <v>145</v>
      </c>
      <c r="T727" s="10">
        <v>255</v>
      </c>
      <c r="U727" s="10">
        <v>370</v>
      </c>
      <c r="V727" s="18">
        <f t="shared" si="224"/>
        <v>0.2</v>
      </c>
      <c r="W727" s="18">
        <f t="shared" si="225"/>
        <v>0.53424657534246578</v>
      </c>
      <c r="X727" s="18">
        <f t="shared" si="226"/>
        <v>0.87155963302752293</v>
      </c>
      <c r="Y727" s="18">
        <f t="shared" si="227"/>
        <v>0.67843137254901964</v>
      </c>
      <c r="Z727" s="18">
        <f t="shared" si="228"/>
        <v>0.52972972972972976</v>
      </c>
      <c r="AA727" s="47">
        <f t="shared" si="229"/>
        <v>82</v>
      </c>
      <c r="AB727" s="6">
        <f t="shared" si="230"/>
        <v>14</v>
      </c>
      <c r="AC727" s="40">
        <v>208</v>
      </c>
      <c r="AD727" s="40">
        <f t="shared" si="231"/>
        <v>0</v>
      </c>
      <c r="AE727" s="41">
        <f t="shared" si="232"/>
        <v>1</v>
      </c>
      <c r="AF727" s="4">
        <v>13</v>
      </c>
      <c r="AG727" s="4">
        <v>15</v>
      </c>
      <c r="AH727" s="87">
        <f t="shared" si="233"/>
        <v>0.15384615384615385</v>
      </c>
      <c r="AI727" s="43">
        <f t="shared" si="234"/>
        <v>0.26666666666666666</v>
      </c>
      <c r="AJ727" s="53">
        <f t="shared" si="235"/>
        <v>5.5</v>
      </c>
      <c r="AK727" s="53">
        <f t="shared" si="236"/>
        <v>0</v>
      </c>
      <c r="AL727" s="53">
        <f t="shared" si="237"/>
        <v>0</v>
      </c>
      <c r="AM727" s="88">
        <f t="shared" si="238"/>
        <v>0</v>
      </c>
      <c r="AN727" s="88">
        <f t="shared" si="239"/>
        <v>0</v>
      </c>
    </row>
    <row r="728" spans="1:40" ht="15" hidden="1" x14ac:dyDescent="0.25">
      <c r="A728" s="11" t="s">
        <v>708</v>
      </c>
      <c r="B728" s="13" t="s">
        <v>714</v>
      </c>
      <c r="C728" s="1" t="str">
        <f t="shared" si="223"/>
        <v>MUĞLA</v>
      </c>
      <c r="D728" s="14">
        <v>29</v>
      </c>
      <c r="E728" s="14">
        <v>150</v>
      </c>
      <c r="F728" s="14">
        <v>286</v>
      </c>
      <c r="G728" s="14">
        <v>465</v>
      </c>
      <c r="H728" s="15">
        <v>40</v>
      </c>
      <c r="I728" s="15">
        <v>152</v>
      </c>
      <c r="J728" s="15">
        <v>311</v>
      </c>
      <c r="K728" s="15">
        <v>503</v>
      </c>
      <c r="L728" s="49">
        <v>21</v>
      </c>
      <c r="M728" s="6">
        <v>104</v>
      </c>
      <c r="N728" s="16">
        <f t="shared" si="240"/>
        <v>38</v>
      </c>
      <c r="O728" s="17">
        <f t="shared" si="241"/>
        <v>8.1720430107526887E-2</v>
      </c>
      <c r="P728" s="10">
        <v>343</v>
      </c>
      <c r="Q728" s="10">
        <v>472</v>
      </c>
      <c r="R728" s="10">
        <v>316</v>
      </c>
      <c r="S728" s="10">
        <v>457</v>
      </c>
      <c r="T728" s="10">
        <v>788</v>
      </c>
      <c r="U728" s="10">
        <v>1131</v>
      </c>
      <c r="V728" s="18">
        <f t="shared" si="224"/>
        <v>0.11661807580174927</v>
      </c>
      <c r="W728" s="18">
        <f t="shared" si="225"/>
        <v>0.32203389830508472</v>
      </c>
      <c r="X728" s="18">
        <f t="shared" si="226"/>
        <v>0.72151898734177211</v>
      </c>
      <c r="Y728" s="18">
        <f t="shared" si="227"/>
        <v>0.48223350253807107</v>
      </c>
      <c r="Z728" s="18">
        <f t="shared" si="228"/>
        <v>0.3713527851458886</v>
      </c>
      <c r="AA728" s="47">
        <f t="shared" si="229"/>
        <v>408</v>
      </c>
      <c r="AB728" s="6">
        <f t="shared" si="230"/>
        <v>88</v>
      </c>
      <c r="AC728" s="40">
        <v>473</v>
      </c>
      <c r="AD728" s="40">
        <f t="shared" si="231"/>
        <v>30</v>
      </c>
      <c r="AE728" s="41">
        <f t="shared" si="232"/>
        <v>0.94035785288270379</v>
      </c>
      <c r="AF728" s="4">
        <v>27</v>
      </c>
      <c r="AG728" s="4">
        <v>29</v>
      </c>
      <c r="AH728" s="87">
        <f t="shared" si="233"/>
        <v>7.407407407407407E-2</v>
      </c>
      <c r="AI728" s="43">
        <f t="shared" si="234"/>
        <v>0.13793103448275862</v>
      </c>
      <c r="AJ728" s="53">
        <f t="shared" si="235"/>
        <v>171.59999999999991</v>
      </c>
      <c r="AK728" s="53">
        <f t="shared" si="236"/>
        <v>8</v>
      </c>
      <c r="AL728" s="53">
        <f t="shared" si="237"/>
        <v>1</v>
      </c>
      <c r="AM728" s="88">
        <f t="shared" si="238"/>
        <v>640</v>
      </c>
      <c r="AN728" s="88">
        <f t="shared" si="239"/>
        <v>1200</v>
      </c>
    </row>
    <row r="729" spans="1:40" ht="15" hidden="1" x14ac:dyDescent="0.25">
      <c r="A729" s="11" t="s">
        <v>708</v>
      </c>
      <c r="B729" s="13" t="s">
        <v>715</v>
      </c>
      <c r="C729" s="1" t="str">
        <f t="shared" si="223"/>
        <v>MUĞLA</v>
      </c>
      <c r="D729" s="14">
        <v>205</v>
      </c>
      <c r="E729" s="14">
        <v>486</v>
      </c>
      <c r="F729" s="14">
        <v>811</v>
      </c>
      <c r="G729" s="14">
        <v>1502</v>
      </c>
      <c r="H729" s="15">
        <v>218</v>
      </c>
      <c r="I729" s="15">
        <v>462</v>
      </c>
      <c r="J729" s="15">
        <v>824</v>
      </c>
      <c r="K729" s="15">
        <v>1504</v>
      </c>
      <c r="L729" s="49">
        <v>14</v>
      </c>
      <c r="M729" s="6">
        <v>239</v>
      </c>
      <c r="N729" s="16">
        <f t="shared" si="240"/>
        <v>2</v>
      </c>
      <c r="O729" s="17">
        <f t="shared" si="241"/>
        <v>1.3315579227696406E-3</v>
      </c>
      <c r="P729" s="10">
        <v>901</v>
      </c>
      <c r="Q729" s="10">
        <v>1160</v>
      </c>
      <c r="R729" s="10">
        <v>860</v>
      </c>
      <c r="S729" s="10">
        <v>1155</v>
      </c>
      <c r="T729" s="10">
        <v>2020</v>
      </c>
      <c r="U729" s="10">
        <v>2921</v>
      </c>
      <c r="V729" s="18">
        <f t="shared" si="224"/>
        <v>0.24195338512763595</v>
      </c>
      <c r="W729" s="18">
        <f t="shared" si="225"/>
        <v>0.39827586206896554</v>
      </c>
      <c r="X729" s="18">
        <f t="shared" si="226"/>
        <v>0.69651162790697674</v>
      </c>
      <c r="Y729" s="18">
        <f t="shared" si="227"/>
        <v>0.52524752475247527</v>
      </c>
      <c r="Z729" s="18">
        <f t="shared" si="228"/>
        <v>0.437863745292708</v>
      </c>
      <c r="AA729" s="47">
        <f t="shared" si="229"/>
        <v>959</v>
      </c>
      <c r="AB729" s="6">
        <f t="shared" si="230"/>
        <v>261</v>
      </c>
      <c r="AC729" s="40">
        <v>924</v>
      </c>
      <c r="AD729" s="40">
        <f t="shared" si="231"/>
        <v>580</v>
      </c>
      <c r="AE729" s="41">
        <f t="shared" si="232"/>
        <v>0.61436170212765961</v>
      </c>
      <c r="AF729" s="4">
        <v>42</v>
      </c>
      <c r="AG729" s="4">
        <v>48</v>
      </c>
      <c r="AH729" s="87">
        <f t="shared" si="233"/>
        <v>0.14285714285714285</v>
      </c>
      <c r="AI729" s="43">
        <f t="shared" si="234"/>
        <v>0.25</v>
      </c>
      <c r="AJ729" s="53">
        <f t="shared" si="235"/>
        <v>353</v>
      </c>
      <c r="AK729" s="53">
        <f t="shared" si="236"/>
        <v>17</v>
      </c>
      <c r="AL729" s="53">
        <f t="shared" si="237"/>
        <v>3</v>
      </c>
      <c r="AM729" s="88">
        <f t="shared" si="238"/>
        <v>1360</v>
      </c>
      <c r="AN729" s="88">
        <f t="shared" si="239"/>
        <v>3600</v>
      </c>
    </row>
    <row r="730" spans="1:40" ht="15" hidden="1" x14ac:dyDescent="0.25">
      <c r="A730" s="11" t="s">
        <v>708</v>
      </c>
      <c r="B730" s="13" t="s">
        <v>716</v>
      </c>
      <c r="C730" s="1" t="str">
        <f t="shared" si="223"/>
        <v>MUĞLA</v>
      </c>
      <c r="D730" s="14">
        <v>154</v>
      </c>
      <c r="E730" s="14">
        <v>429</v>
      </c>
      <c r="F730" s="14">
        <v>841</v>
      </c>
      <c r="G730" s="14">
        <v>1424</v>
      </c>
      <c r="H730" s="15">
        <v>127</v>
      </c>
      <c r="I730" s="15">
        <v>445</v>
      </c>
      <c r="J730" s="15">
        <v>997</v>
      </c>
      <c r="K730" s="15">
        <v>1569</v>
      </c>
      <c r="L730" s="49">
        <v>27</v>
      </c>
      <c r="M730" s="6">
        <v>299</v>
      </c>
      <c r="N730" s="16">
        <f t="shared" si="240"/>
        <v>145</v>
      </c>
      <c r="O730" s="17">
        <f t="shared" si="241"/>
        <v>0.10182584269662921</v>
      </c>
      <c r="P730" s="10">
        <v>830</v>
      </c>
      <c r="Q730" s="10">
        <v>1099</v>
      </c>
      <c r="R730" s="10">
        <v>863</v>
      </c>
      <c r="S730" s="10">
        <v>1172</v>
      </c>
      <c r="T730" s="10">
        <v>1962</v>
      </c>
      <c r="U730" s="10">
        <v>2792</v>
      </c>
      <c r="V730" s="18">
        <f t="shared" si="224"/>
        <v>0.15301204819277109</v>
      </c>
      <c r="W730" s="18">
        <f t="shared" si="225"/>
        <v>0.40491355777979982</v>
      </c>
      <c r="X730" s="18">
        <f t="shared" si="226"/>
        <v>0.84009269988412516</v>
      </c>
      <c r="Y730" s="18">
        <f t="shared" si="227"/>
        <v>0.59633027522935778</v>
      </c>
      <c r="Z730" s="18">
        <f t="shared" si="228"/>
        <v>0.46454154727793695</v>
      </c>
      <c r="AA730" s="47">
        <f t="shared" si="229"/>
        <v>792</v>
      </c>
      <c r="AB730" s="6">
        <f t="shared" si="230"/>
        <v>138</v>
      </c>
      <c r="AC730" s="40">
        <v>1357</v>
      </c>
      <c r="AD730" s="40">
        <f t="shared" si="231"/>
        <v>212</v>
      </c>
      <c r="AE730" s="41">
        <f t="shared" si="232"/>
        <v>0.8648820905035054</v>
      </c>
      <c r="AF730" s="4">
        <v>65</v>
      </c>
      <c r="AG730" s="4">
        <v>78</v>
      </c>
      <c r="AH730" s="87">
        <f t="shared" si="233"/>
        <v>0.2</v>
      </c>
      <c r="AI730" s="43">
        <f t="shared" si="234"/>
        <v>0.33333333333333331</v>
      </c>
      <c r="AJ730" s="53">
        <f t="shared" si="235"/>
        <v>203.39999999999986</v>
      </c>
      <c r="AK730" s="53">
        <f t="shared" si="236"/>
        <v>10</v>
      </c>
      <c r="AL730" s="53">
        <f t="shared" si="237"/>
        <v>2</v>
      </c>
      <c r="AM730" s="88">
        <f t="shared" si="238"/>
        <v>800</v>
      </c>
      <c r="AN730" s="88">
        <f t="shared" si="239"/>
        <v>2400</v>
      </c>
    </row>
    <row r="731" spans="1:40" ht="15" hidden="1" customHeight="1" x14ac:dyDescent="0.25">
      <c r="A731" s="11" t="s">
        <v>708</v>
      </c>
      <c r="B731" s="13" t="s">
        <v>717</v>
      </c>
      <c r="C731" s="1" t="str">
        <f t="shared" si="223"/>
        <v>MUĞLA</v>
      </c>
      <c r="D731" s="14">
        <v>106</v>
      </c>
      <c r="E731" s="14">
        <v>453</v>
      </c>
      <c r="F731" s="14">
        <v>1030</v>
      </c>
      <c r="G731" s="14">
        <v>1589</v>
      </c>
      <c r="H731" s="15">
        <v>160</v>
      </c>
      <c r="I731" s="15">
        <v>479</v>
      </c>
      <c r="J731" s="15">
        <v>1116</v>
      </c>
      <c r="K731" s="15">
        <v>1755</v>
      </c>
      <c r="L731" s="49">
        <v>58</v>
      </c>
      <c r="M731" s="6">
        <v>344</v>
      </c>
      <c r="N731" s="16">
        <f t="shared" si="240"/>
        <v>166</v>
      </c>
      <c r="O731" s="17">
        <f t="shared" si="241"/>
        <v>0.10446821900566394</v>
      </c>
      <c r="P731" s="10">
        <v>1273</v>
      </c>
      <c r="Q731" s="10">
        <v>1632</v>
      </c>
      <c r="R731" s="10">
        <v>1204</v>
      </c>
      <c r="S731" s="10">
        <v>1698</v>
      </c>
      <c r="T731" s="10">
        <v>2836</v>
      </c>
      <c r="U731" s="10">
        <v>4109</v>
      </c>
      <c r="V731" s="18">
        <f t="shared" si="224"/>
        <v>0.12568735271013354</v>
      </c>
      <c r="W731" s="18">
        <f t="shared" si="225"/>
        <v>0.29350490196078433</v>
      </c>
      <c r="X731" s="18">
        <f t="shared" si="226"/>
        <v>0.68936877076411962</v>
      </c>
      <c r="Y731" s="18">
        <f t="shared" si="227"/>
        <v>0.46156558533145275</v>
      </c>
      <c r="Z731" s="18">
        <f t="shared" si="228"/>
        <v>0.3575079094670236</v>
      </c>
      <c r="AA731" s="47">
        <f t="shared" si="229"/>
        <v>1527</v>
      </c>
      <c r="AB731" s="6">
        <f t="shared" si="230"/>
        <v>374</v>
      </c>
      <c r="AC731" s="40">
        <v>1536</v>
      </c>
      <c r="AD731" s="40">
        <f t="shared" si="231"/>
        <v>219</v>
      </c>
      <c r="AE731" s="41">
        <f t="shared" si="232"/>
        <v>0.87521367521367521</v>
      </c>
      <c r="AF731" s="4">
        <v>87</v>
      </c>
      <c r="AG731" s="4">
        <v>95</v>
      </c>
      <c r="AH731" s="87">
        <f t="shared" si="233"/>
        <v>9.1954022988505746E-2</v>
      </c>
      <c r="AI731" s="43">
        <f t="shared" si="234"/>
        <v>0.16842105263157894</v>
      </c>
      <c r="AJ731" s="53">
        <f t="shared" si="235"/>
        <v>676.19999999999982</v>
      </c>
      <c r="AK731" s="53">
        <f t="shared" si="236"/>
        <v>33</v>
      </c>
      <c r="AL731" s="53">
        <f t="shared" si="237"/>
        <v>6</v>
      </c>
      <c r="AM731" s="88">
        <f t="shared" si="238"/>
        <v>2640</v>
      </c>
      <c r="AN731" s="88">
        <f t="shared" si="239"/>
        <v>7200</v>
      </c>
    </row>
    <row r="732" spans="1:40" ht="15" hidden="1" customHeight="1" x14ac:dyDescent="0.25">
      <c r="A732" s="11" t="s">
        <v>708</v>
      </c>
      <c r="B732" s="13" t="s">
        <v>718</v>
      </c>
      <c r="C732" s="1" t="str">
        <f t="shared" si="223"/>
        <v>MUĞLA</v>
      </c>
      <c r="D732" s="14">
        <v>68</v>
      </c>
      <c r="E732" s="14">
        <v>232</v>
      </c>
      <c r="F732" s="14">
        <v>477</v>
      </c>
      <c r="G732" s="14">
        <v>777</v>
      </c>
      <c r="H732" s="15">
        <v>42</v>
      </c>
      <c r="I732" s="15">
        <v>196</v>
      </c>
      <c r="J732" s="15">
        <v>486</v>
      </c>
      <c r="K732" s="15">
        <v>724</v>
      </c>
      <c r="L732" s="49">
        <v>7</v>
      </c>
      <c r="M732" s="6">
        <v>167</v>
      </c>
      <c r="N732" s="16">
        <f t="shared" si="240"/>
        <v>-53</v>
      </c>
      <c r="O732" s="17">
        <f t="shared" si="241"/>
        <v>-6.8211068211068204E-2</v>
      </c>
      <c r="P732" s="10">
        <v>428</v>
      </c>
      <c r="Q732" s="10">
        <v>553</v>
      </c>
      <c r="R732" s="10">
        <v>434</v>
      </c>
      <c r="S732" s="10">
        <v>591</v>
      </c>
      <c r="T732" s="10">
        <v>987</v>
      </c>
      <c r="U732" s="10">
        <v>1415</v>
      </c>
      <c r="V732" s="18">
        <f t="shared" si="224"/>
        <v>9.8130841121495324E-2</v>
      </c>
      <c r="W732" s="18">
        <f t="shared" si="225"/>
        <v>0.35443037974683544</v>
      </c>
      <c r="X732" s="18">
        <f t="shared" si="226"/>
        <v>0.75115207373271886</v>
      </c>
      <c r="Y732" s="18">
        <f t="shared" si="227"/>
        <v>0.52887537993920974</v>
      </c>
      <c r="Z732" s="18">
        <f t="shared" si="228"/>
        <v>0.39858657243816253</v>
      </c>
      <c r="AA732" s="47">
        <f t="shared" si="229"/>
        <v>465</v>
      </c>
      <c r="AB732" s="6">
        <f t="shared" si="230"/>
        <v>108</v>
      </c>
      <c r="AC732" s="40">
        <v>583</v>
      </c>
      <c r="AD732" s="40">
        <f t="shared" si="231"/>
        <v>141</v>
      </c>
      <c r="AE732" s="41">
        <f t="shared" si="232"/>
        <v>0.80524861878453036</v>
      </c>
      <c r="AF732" s="4">
        <v>29</v>
      </c>
      <c r="AG732" s="4">
        <v>35</v>
      </c>
      <c r="AH732" s="87">
        <f t="shared" si="233"/>
        <v>0.20689655172413793</v>
      </c>
      <c r="AI732" s="43">
        <f t="shared" si="234"/>
        <v>0.34285714285714286</v>
      </c>
      <c r="AJ732" s="53">
        <f t="shared" si="235"/>
        <v>168.89999999999998</v>
      </c>
      <c r="AK732" s="53">
        <f t="shared" si="236"/>
        <v>8</v>
      </c>
      <c r="AL732" s="53">
        <f t="shared" si="237"/>
        <v>1</v>
      </c>
      <c r="AM732" s="88">
        <f t="shared" si="238"/>
        <v>640</v>
      </c>
      <c r="AN732" s="88">
        <f t="shared" si="239"/>
        <v>1200</v>
      </c>
    </row>
    <row r="733" spans="1:40" ht="15" hidden="1" x14ac:dyDescent="0.25">
      <c r="A733" s="22" t="s">
        <v>708</v>
      </c>
      <c r="B733" s="23" t="s">
        <v>719</v>
      </c>
      <c r="C733" s="1" t="str">
        <f t="shared" si="223"/>
        <v>MUĞLA</v>
      </c>
      <c r="D733" s="24">
        <v>0</v>
      </c>
      <c r="E733" s="24">
        <v>0</v>
      </c>
      <c r="F733" s="24">
        <v>0</v>
      </c>
      <c r="G733" s="24">
        <v>0</v>
      </c>
      <c r="H733" s="15">
        <v>3</v>
      </c>
      <c r="I733" s="15">
        <v>141</v>
      </c>
      <c r="J733" s="15">
        <v>427</v>
      </c>
      <c r="K733" s="15">
        <v>571</v>
      </c>
      <c r="L733" s="49">
        <v>49</v>
      </c>
      <c r="M733" s="6">
        <v>104</v>
      </c>
      <c r="N733" s="16">
        <v>0</v>
      </c>
      <c r="O733" s="17">
        <v>0</v>
      </c>
      <c r="P733" s="10">
        <v>607</v>
      </c>
      <c r="Q733" s="10">
        <v>766</v>
      </c>
      <c r="R733" s="10">
        <v>564</v>
      </c>
      <c r="S733" s="10">
        <v>768</v>
      </c>
      <c r="T733" s="10">
        <v>1330</v>
      </c>
      <c r="U733" s="10">
        <v>1937</v>
      </c>
      <c r="V733" s="18">
        <f t="shared" si="224"/>
        <v>4.9423393739703456E-3</v>
      </c>
      <c r="W733" s="18">
        <f t="shared" si="225"/>
        <v>0.18407310704960836</v>
      </c>
      <c r="X733" s="18">
        <f t="shared" si="226"/>
        <v>0.65957446808510634</v>
      </c>
      <c r="Y733" s="18">
        <f t="shared" si="227"/>
        <v>0.38571428571428573</v>
      </c>
      <c r="Z733" s="18">
        <f t="shared" si="228"/>
        <v>0.26639132679401134</v>
      </c>
      <c r="AA733" s="47">
        <f t="shared" si="229"/>
        <v>817</v>
      </c>
      <c r="AB733" s="6">
        <f t="shared" si="230"/>
        <v>192</v>
      </c>
      <c r="AC733" s="40">
        <v>571</v>
      </c>
      <c r="AD733" s="40">
        <f t="shared" si="231"/>
        <v>0</v>
      </c>
      <c r="AE733" s="41">
        <f t="shared" si="232"/>
        <v>1</v>
      </c>
      <c r="AF733" s="4">
        <v>29</v>
      </c>
      <c r="AG733" s="4">
        <v>43</v>
      </c>
      <c r="AH733" s="87">
        <f t="shared" si="233"/>
        <v>0.48275862068965519</v>
      </c>
      <c r="AI733" s="43">
        <f t="shared" si="234"/>
        <v>0.65116279069767447</v>
      </c>
      <c r="AJ733" s="53">
        <f t="shared" si="235"/>
        <v>417.99999999999989</v>
      </c>
      <c r="AK733" s="53">
        <f t="shared" si="236"/>
        <v>20</v>
      </c>
      <c r="AL733" s="53">
        <f t="shared" si="237"/>
        <v>4</v>
      </c>
      <c r="AM733" s="88">
        <f t="shared" si="238"/>
        <v>1600</v>
      </c>
      <c r="AN733" s="88">
        <f t="shared" si="239"/>
        <v>4800</v>
      </c>
    </row>
    <row r="734" spans="1:40" ht="15" hidden="1" x14ac:dyDescent="0.25">
      <c r="A734" s="11" t="s">
        <v>708</v>
      </c>
      <c r="B734" s="13" t="s">
        <v>720</v>
      </c>
      <c r="C734" s="1" t="str">
        <f t="shared" si="223"/>
        <v>MUĞLA</v>
      </c>
      <c r="D734" s="14">
        <v>15</v>
      </c>
      <c r="E734" s="14">
        <v>81</v>
      </c>
      <c r="F734" s="14">
        <v>189</v>
      </c>
      <c r="G734" s="14">
        <v>285</v>
      </c>
      <c r="H734" s="15">
        <v>15</v>
      </c>
      <c r="I734" s="15">
        <v>100</v>
      </c>
      <c r="J734" s="15">
        <v>183</v>
      </c>
      <c r="K734" s="15">
        <v>298</v>
      </c>
      <c r="L734" s="49">
        <v>3</v>
      </c>
      <c r="M734" s="6">
        <v>47</v>
      </c>
      <c r="N734" s="16">
        <f t="shared" ref="N734:N765" si="242">K734-G734</f>
        <v>13</v>
      </c>
      <c r="O734" s="17">
        <f t="shared" ref="O734:O765" si="243">(K734-G734)/G734</f>
        <v>4.5614035087719301E-2</v>
      </c>
      <c r="P734" s="10">
        <v>205</v>
      </c>
      <c r="Q734" s="10">
        <v>244</v>
      </c>
      <c r="R734" s="10">
        <v>174</v>
      </c>
      <c r="S734" s="10">
        <v>249</v>
      </c>
      <c r="T734" s="10">
        <v>418</v>
      </c>
      <c r="U734" s="10">
        <v>623</v>
      </c>
      <c r="V734" s="18">
        <f t="shared" si="224"/>
        <v>7.3170731707317069E-2</v>
      </c>
      <c r="W734" s="18">
        <f t="shared" si="225"/>
        <v>0.4098360655737705</v>
      </c>
      <c r="X734" s="18">
        <f t="shared" si="226"/>
        <v>0.79885057471264365</v>
      </c>
      <c r="Y734" s="18">
        <f t="shared" si="227"/>
        <v>0.57177033492822971</v>
      </c>
      <c r="Z734" s="18">
        <f t="shared" si="228"/>
        <v>0.40770465489566615</v>
      </c>
      <c r="AA734" s="47">
        <f t="shared" si="229"/>
        <v>179</v>
      </c>
      <c r="AB734" s="6">
        <f t="shared" si="230"/>
        <v>35</v>
      </c>
      <c r="AC734" s="40">
        <v>298</v>
      </c>
      <c r="AD734" s="40">
        <f t="shared" si="231"/>
        <v>0</v>
      </c>
      <c r="AE734" s="41">
        <f t="shared" si="232"/>
        <v>1</v>
      </c>
      <c r="AF734" s="4">
        <v>20</v>
      </c>
      <c r="AG734" s="4">
        <v>21</v>
      </c>
      <c r="AH734" s="87">
        <f t="shared" si="233"/>
        <v>0.05</v>
      </c>
      <c r="AI734" s="43">
        <f t="shared" si="234"/>
        <v>9.5238095238095233E-2</v>
      </c>
      <c r="AJ734" s="53">
        <f t="shared" si="235"/>
        <v>53.599999999999966</v>
      </c>
      <c r="AK734" s="53">
        <f t="shared" si="236"/>
        <v>2</v>
      </c>
      <c r="AL734" s="53">
        <f t="shared" si="237"/>
        <v>0</v>
      </c>
      <c r="AM734" s="88">
        <f t="shared" si="238"/>
        <v>160</v>
      </c>
      <c r="AN734" s="88">
        <f t="shared" si="239"/>
        <v>0</v>
      </c>
    </row>
    <row r="735" spans="1:40" ht="15" hidden="1" x14ac:dyDescent="0.25">
      <c r="A735" s="11" t="s">
        <v>708</v>
      </c>
      <c r="B735" s="13" t="s">
        <v>721</v>
      </c>
      <c r="C735" s="1" t="str">
        <f t="shared" si="223"/>
        <v>MUĞLA</v>
      </c>
      <c r="D735" s="14">
        <v>44</v>
      </c>
      <c r="E735" s="14">
        <v>203</v>
      </c>
      <c r="F735" s="14">
        <v>343</v>
      </c>
      <c r="G735" s="14">
        <v>590</v>
      </c>
      <c r="H735" s="15">
        <v>53</v>
      </c>
      <c r="I735" s="15">
        <v>167</v>
      </c>
      <c r="J735" s="15">
        <v>420</v>
      </c>
      <c r="K735" s="15">
        <v>640</v>
      </c>
      <c r="L735" s="49">
        <v>14</v>
      </c>
      <c r="M735" s="6">
        <v>111</v>
      </c>
      <c r="N735" s="16">
        <f t="shared" si="242"/>
        <v>50</v>
      </c>
      <c r="O735" s="17">
        <f t="shared" si="243"/>
        <v>8.4745762711864403E-2</v>
      </c>
      <c r="P735" s="10">
        <v>448</v>
      </c>
      <c r="Q735" s="10">
        <v>549</v>
      </c>
      <c r="R735" s="10">
        <v>422</v>
      </c>
      <c r="S735" s="10">
        <v>594</v>
      </c>
      <c r="T735" s="10">
        <v>971</v>
      </c>
      <c r="U735" s="10">
        <v>1419</v>
      </c>
      <c r="V735" s="18">
        <f t="shared" si="224"/>
        <v>0.11830357142857142</v>
      </c>
      <c r="W735" s="18">
        <f t="shared" si="225"/>
        <v>0.30418943533697634</v>
      </c>
      <c r="X735" s="18">
        <f t="shared" si="226"/>
        <v>0.7654028436018957</v>
      </c>
      <c r="Y735" s="18">
        <f t="shared" si="227"/>
        <v>0.50463439752832129</v>
      </c>
      <c r="Z735" s="18">
        <f t="shared" si="228"/>
        <v>0.38266384778012685</v>
      </c>
      <c r="AA735" s="47">
        <f t="shared" si="229"/>
        <v>481</v>
      </c>
      <c r="AB735" s="6">
        <f t="shared" si="230"/>
        <v>99</v>
      </c>
      <c r="AC735" s="40">
        <v>605</v>
      </c>
      <c r="AD735" s="40">
        <f t="shared" si="231"/>
        <v>35</v>
      </c>
      <c r="AE735" s="41">
        <f t="shared" si="232"/>
        <v>0.9453125</v>
      </c>
      <c r="AF735" s="4">
        <v>34</v>
      </c>
      <c r="AG735" s="4">
        <v>38</v>
      </c>
      <c r="AH735" s="87">
        <f t="shared" si="233"/>
        <v>0.11764705882352941</v>
      </c>
      <c r="AI735" s="43">
        <f t="shared" si="234"/>
        <v>0.21052631578947367</v>
      </c>
      <c r="AJ735" s="53">
        <f t="shared" si="235"/>
        <v>189.69999999999993</v>
      </c>
      <c r="AK735" s="53">
        <f t="shared" si="236"/>
        <v>9</v>
      </c>
      <c r="AL735" s="53">
        <f t="shared" si="237"/>
        <v>1</v>
      </c>
      <c r="AM735" s="88">
        <f t="shared" si="238"/>
        <v>720</v>
      </c>
      <c r="AN735" s="88">
        <f t="shared" si="239"/>
        <v>1200</v>
      </c>
    </row>
    <row r="736" spans="1:40" ht="15" hidden="1" x14ac:dyDescent="0.25">
      <c r="A736" s="11" t="s">
        <v>722</v>
      </c>
      <c r="B736" s="13" t="s">
        <v>723</v>
      </c>
      <c r="C736" s="1" t="str">
        <f t="shared" si="223"/>
        <v>MUŞ</v>
      </c>
      <c r="D736" s="14">
        <v>40</v>
      </c>
      <c r="E736" s="14">
        <v>512</v>
      </c>
      <c r="F736" s="14">
        <v>553</v>
      </c>
      <c r="G736" s="14">
        <v>1105</v>
      </c>
      <c r="H736" s="15">
        <v>76</v>
      </c>
      <c r="I736" s="15">
        <v>593</v>
      </c>
      <c r="J736" s="15">
        <v>665</v>
      </c>
      <c r="K736" s="15">
        <v>1334</v>
      </c>
      <c r="L736" s="49">
        <v>312</v>
      </c>
      <c r="M736" s="6">
        <v>61</v>
      </c>
      <c r="N736" s="16">
        <f t="shared" si="242"/>
        <v>229</v>
      </c>
      <c r="O736" s="17">
        <f t="shared" si="243"/>
        <v>0.2072398190045249</v>
      </c>
      <c r="P736" s="10">
        <v>1642</v>
      </c>
      <c r="Q736" s="10">
        <v>2316</v>
      </c>
      <c r="R736" s="10">
        <v>1748</v>
      </c>
      <c r="S736" s="10">
        <v>2358</v>
      </c>
      <c r="T736" s="10">
        <v>4064</v>
      </c>
      <c r="U736" s="10">
        <v>5706</v>
      </c>
      <c r="V736" s="18">
        <f t="shared" si="224"/>
        <v>4.6285018270401948E-2</v>
      </c>
      <c r="W736" s="18">
        <f t="shared" si="225"/>
        <v>0.25604490500863558</v>
      </c>
      <c r="X736" s="18">
        <f t="shared" si="226"/>
        <v>0.52402745995423339</v>
      </c>
      <c r="Y736" s="18">
        <f t="shared" si="227"/>
        <v>0.37130905511811024</v>
      </c>
      <c r="Z736" s="18">
        <f t="shared" si="228"/>
        <v>0.27777777777777779</v>
      </c>
      <c r="AA736" s="47">
        <f t="shared" si="229"/>
        <v>2555</v>
      </c>
      <c r="AB736" s="6">
        <f t="shared" si="230"/>
        <v>832</v>
      </c>
      <c r="AC736" s="40">
        <v>1334</v>
      </c>
      <c r="AD736" s="40">
        <f t="shared" si="231"/>
        <v>0</v>
      </c>
      <c r="AE736" s="41">
        <f t="shared" si="232"/>
        <v>1</v>
      </c>
      <c r="AF736" s="4">
        <v>47</v>
      </c>
      <c r="AG736" s="4">
        <v>74</v>
      </c>
      <c r="AH736" s="87">
        <f t="shared" si="233"/>
        <v>0.57446808510638303</v>
      </c>
      <c r="AI736" s="43">
        <f t="shared" si="234"/>
        <v>0.72972972972972971</v>
      </c>
      <c r="AJ736" s="53">
        <f t="shared" si="235"/>
        <v>1335.7999999999997</v>
      </c>
      <c r="AK736" s="53">
        <f t="shared" si="236"/>
        <v>66</v>
      </c>
      <c r="AL736" s="53">
        <f t="shared" si="237"/>
        <v>13</v>
      </c>
      <c r="AM736" s="88">
        <f t="shared" si="238"/>
        <v>5280</v>
      </c>
      <c r="AN736" s="88">
        <f t="shared" si="239"/>
        <v>15600</v>
      </c>
    </row>
    <row r="737" spans="1:40" ht="15" hidden="1" x14ac:dyDescent="0.25">
      <c r="A737" s="11" t="s">
        <v>722</v>
      </c>
      <c r="B737" s="13" t="s">
        <v>724</v>
      </c>
      <c r="C737" s="1" t="str">
        <f t="shared" si="223"/>
        <v>MUŞ</v>
      </c>
      <c r="D737" s="14">
        <v>30</v>
      </c>
      <c r="E737" s="14">
        <v>312</v>
      </c>
      <c r="F737" s="14">
        <v>247</v>
      </c>
      <c r="G737" s="14">
        <v>589</v>
      </c>
      <c r="H737" s="15">
        <v>59</v>
      </c>
      <c r="I737" s="15">
        <v>270</v>
      </c>
      <c r="J737" s="15">
        <v>244</v>
      </c>
      <c r="K737" s="15">
        <v>573</v>
      </c>
      <c r="L737" s="49">
        <v>98</v>
      </c>
      <c r="M737" s="6">
        <v>28</v>
      </c>
      <c r="N737" s="16">
        <f t="shared" si="242"/>
        <v>-16</v>
      </c>
      <c r="O737" s="17">
        <f t="shared" si="243"/>
        <v>-2.7164685908319185E-2</v>
      </c>
      <c r="P737" s="10">
        <v>519</v>
      </c>
      <c r="Q737" s="10">
        <v>699</v>
      </c>
      <c r="R737" s="10">
        <v>471</v>
      </c>
      <c r="S737" s="10">
        <v>630</v>
      </c>
      <c r="T737" s="10">
        <v>1170</v>
      </c>
      <c r="U737" s="10">
        <v>1689</v>
      </c>
      <c r="V737" s="18">
        <f t="shared" si="224"/>
        <v>0.11368015414258188</v>
      </c>
      <c r="W737" s="18">
        <f t="shared" si="225"/>
        <v>0.38626609442060084</v>
      </c>
      <c r="X737" s="18">
        <f t="shared" si="226"/>
        <v>0.66666666666666663</v>
      </c>
      <c r="Y737" s="18">
        <f t="shared" si="227"/>
        <v>0.49914529914529915</v>
      </c>
      <c r="Z737" s="18">
        <f t="shared" si="228"/>
        <v>0.38069863824748373</v>
      </c>
      <c r="AA737" s="47">
        <f t="shared" si="229"/>
        <v>586</v>
      </c>
      <c r="AB737" s="6">
        <f t="shared" si="230"/>
        <v>157</v>
      </c>
      <c r="AC737" s="40">
        <v>573</v>
      </c>
      <c r="AD737" s="40">
        <f t="shared" si="231"/>
        <v>0</v>
      </c>
      <c r="AE737" s="41">
        <f t="shared" si="232"/>
        <v>1</v>
      </c>
      <c r="AF737" s="4">
        <v>31</v>
      </c>
      <c r="AG737" s="4">
        <v>32</v>
      </c>
      <c r="AH737" s="87">
        <f t="shared" si="233"/>
        <v>3.2258064516129031E-2</v>
      </c>
      <c r="AI737" s="43">
        <f t="shared" si="234"/>
        <v>6.25E-2</v>
      </c>
      <c r="AJ737" s="53">
        <f t="shared" si="235"/>
        <v>235</v>
      </c>
      <c r="AK737" s="53">
        <f t="shared" si="236"/>
        <v>11</v>
      </c>
      <c r="AL737" s="53">
        <f t="shared" si="237"/>
        <v>2</v>
      </c>
      <c r="AM737" s="88">
        <f t="shared" si="238"/>
        <v>880</v>
      </c>
      <c r="AN737" s="88">
        <f t="shared" si="239"/>
        <v>2400</v>
      </c>
    </row>
    <row r="738" spans="1:40" ht="15" hidden="1" x14ac:dyDescent="0.25">
      <c r="A738" s="11" t="s">
        <v>722</v>
      </c>
      <c r="B738" s="13" t="s">
        <v>725</v>
      </c>
      <c r="C738" s="1" t="str">
        <f t="shared" si="223"/>
        <v>MUŞ</v>
      </c>
      <c r="D738" s="14">
        <v>33</v>
      </c>
      <c r="E738" s="14">
        <v>308</v>
      </c>
      <c r="F738" s="14">
        <v>171</v>
      </c>
      <c r="G738" s="14">
        <v>512</v>
      </c>
      <c r="H738" s="15">
        <v>32</v>
      </c>
      <c r="I738" s="15">
        <v>249</v>
      </c>
      <c r="J738" s="15">
        <v>225</v>
      </c>
      <c r="K738" s="15">
        <v>506</v>
      </c>
      <c r="L738" s="49">
        <v>107</v>
      </c>
      <c r="M738" s="6">
        <v>19</v>
      </c>
      <c r="N738" s="16">
        <f t="shared" si="242"/>
        <v>-6</v>
      </c>
      <c r="O738" s="17">
        <f t="shared" si="243"/>
        <v>-1.171875E-2</v>
      </c>
      <c r="P738" s="10">
        <v>477</v>
      </c>
      <c r="Q738" s="10">
        <v>656</v>
      </c>
      <c r="R738" s="10">
        <v>501</v>
      </c>
      <c r="S738" s="10">
        <v>680</v>
      </c>
      <c r="T738" s="10">
        <v>1157</v>
      </c>
      <c r="U738" s="10">
        <v>1634</v>
      </c>
      <c r="V738" s="18">
        <f t="shared" si="224"/>
        <v>6.7085953878406712E-2</v>
      </c>
      <c r="W738" s="18">
        <f t="shared" si="225"/>
        <v>0.37957317073170732</v>
      </c>
      <c r="X738" s="18">
        <f t="shared" si="226"/>
        <v>0.62475049900199597</v>
      </c>
      <c r="Y738" s="18">
        <f t="shared" si="227"/>
        <v>0.48573898012100258</v>
      </c>
      <c r="Z738" s="18">
        <f t="shared" si="228"/>
        <v>0.36352509179926562</v>
      </c>
      <c r="AA738" s="47">
        <f t="shared" si="229"/>
        <v>595</v>
      </c>
      <c r="AB738" s="6">
        <f t="shared" si="230"/>
        <v>188</v>
      </c>
      <c r="AC738" s="40">
        <v>506</v>
      </c>
      <c r="AD738" s="40">
        <f t="shared" si="231"/>
        <v>0</v>
      </c>
      <c r="AE738" s="41">
        <f t="shared" si="232"/>
        <v>1</v>
      </c>
      <c r="AF738" s="4">
        <v>23</v>
      </c>
      <c r="AG738" s="4">
        <v>28</v>
      </c>
      <c r="AH738" s="87">
        <f t="shared" si="233"/>
        <v>0.21739130434782608</v>
      </c>
      <c r="AI738" s="43">
        <f t="shared" si="234"/>
        <v>0.35714285714285715</v>
      </c>
      <c r="AJ738" s="53">
        <f t="shared" si="235"/>
        <v>247.89999999999998</v>
      </c>
      <c r="AK738" s="53">
        <f t="shared" si="236"/>
        <v>12</v>
      </c>
      <c r="AL738" s="53">
        <f t="shared" si="237"/>
        <v>2</v>
      </c>
      <c r="AM738" s="88">
        <f t="shared" si="238"/>
        <v>960</v>
      </c>
      <c r="AN738" s="88">
        <f t="shared" si="239"/>
        <v>2400</v>
      </c>
    </row>
    <row r="739" spans="1:40" ht="15" hidden="1" x14ac:dyDescent="0.25">
      <c r="A739" s="11" t="s">
        <v>722</v>
      </c>
      <c r="B739" s="13" t="s">
        <v>726</v>
      </c>
      <c r="C739" s="1" t="str">
        <f t="shared" si="223"/>
        <v>MUŞ</v>
      </c>
      <c r="D739" s="14">
        <v>110</v>
      </c>
      <c r="E739" s="14">
        <v>547</v>
      </c>
      <c r="F739" s="14">
        <v>466</v>
      </c>
      <c r="G739" s="14">
        <v>1123</v>
      </c>
      <c r="H739" s="15">
        <v>84</v>
      </c>
      <c r="I739" s="15">
        <v>515</v>
      </c>
      <c r="J739" s="15">
        <v>353</v>
      </c>
      <c r="K739" s="15">
        <v>952</v>
      </c>
      <c r="L739" s="49">
        <v>343</v>
      </c>
      <c r="M739" s="6">
        <v>42</v>
      </c>
      <c r="N739" s="16">
        <f t="shared" si="242"/>
        <v>-171</v>
      </c>
      <c r="O739" s="17">
        <f t="shared" si="243"/>
        <v>-0.15227070347284061</v>
      </c>
      <c r="P739" s="10">
        <v>1025</v>
      </c>
      <c r="Q739" s="10">
        <v>1434</v>
      </c>
      <c r="R739" s="10">
        <v>1141</v>
      </c>
      <c r="S739" s="10">
        <v>1515</v>
      </c>
      <c r="T739" s="10">
        <v>2575</v>
      </c>
      <c r="U739" s="10">
        <v>3600</v>
      </c>
      <c r="V739" s="18">
        <f t="shared" si="224"/>
        <v>8.1951219512195125E-2</v>
      </c>
      <c r="W739" s="18">
        <f t="shared" si="225"/>
        <v>0.35913528591352861</v>
      </c>
      <c r="X739" s="18">
        <f t="shared" si="226"/>
        <v>0.57318141980718673</v>
      </c>
      <c r="Y739" s="18">
        <f t="shared" si="227"/>
        <v>0.45398058252427187</v>
      </c>
      <c r="Z739" s="18">
        <f t="shared" si="228"/>
        <v>0.34805555555555556</v>
      </c>
      <c r="AA739" s="47">
        <f t="shared" si="229"/>
        <v>1406</v>
      </c>
      <c r="AB739" s="6">
        <f t="shared" si="230"/>
        <v>487</v>
      </c>
      <c r="AC739" s="40">
        <v>952</v>
      </c>
      <c r="AD739" s="40">
        <f t="shared" si="231"/>
        <v>0</v>
      </c>
      <c r="AE739" s="41">
        <f t="shared" si="232"/>
        <v>1</v>
      </c>
      <c r="AF739" s="4">
        <v>41</v>
      </c>
      <c r="AG739" s="4">
        <v>51</v>
      </c>
      <c r="AH739" s="87">
        <f t="shared" si="233"/>
        <v>0.24390243902439024</v>
      </c>
      <c r="AI739" s="43">
        <f t="shared" si="234"/>
        <v>0.39215686274509803</v>
      </c>
      <c r="AJ739" s="53">
        <f t="shared" si="235"/>
        <v>633.49999999999977</v>
      </c>
      <c r="AK739" s="53">
        <f t="shared" si="236"/>
        <v>31</v>
      </c>
      <c r="AL739" s="53">
        <f t="shared" si="237"/>
        <v>6</v>
      </c>
      <c r="AM739" s="88">
        <f t="shared" si="238"/>
        <v>2480</v>
      </c>
      <c r="AN739" s="88">
        <f t="shared" si="239"/>
        <v>7200</v>
      </c>
    </row>
    <row r="740" spans="1:40" ht="15" hidden="1" x14ac:dyDescent="0.25">
      <c r="A740" s="11" t="s">
        <v>722</v>
      </c>
      <c r="B740" s="13" t="s">
        <v>1076</v>
      </c>
      <c r="C740" s="1" t="str">
        <f t="shared" si="223"/>
        <v>MUŞ</v>
      </c>
      <c r="D740" s="14">
        <v>275</v>
      </c>
      <c r="E740" s="14">
        <v>1341</v>
      </c>
      <c r="F740" s="14">
        <v>1437</v>
      </c>
      <c r="G740" s="14">
        <v>3053</v>
      </c>
      <c r="H740" s="15">
        <v>279</v>
      </c>
      <c r="I740" s="15">
        <v>1489</v>
      </c>
      <c r="J740" s="15">
        <v>1647</v>
      </c>
      <c r="K740" s="15">
        <v>3415</v>
      </c>
      <c r="L740" s="49">
        <v>502</v>
      </c>
      <c r="M740" s="6">
        <v>236</v>
      </c>
      <c r="N740" s="16">
        <f t="shared" si="242"/>
        <v>362</v>
      </c>
      <c r="O740" s="17">
        <f t="shared" si="243"/>
        <v>0.11857189649525057</v>
      </c>
      <c r="P740" s="10">
        <v>3537</v>
      </c>
      <c r="Q740" s="10">
        <v>4476</v>
      </c>
      <c r="R740" s="10">
        <v>3360</v>
      </c>
      <c r="S740" s="10">
        <v>4501</v>
      </c>
      <c r="T740" s="10">
        <v>7836</v>
      </c>
      <c r="U740" s="10">
        <v>11373</v>
      </c>
      <c r="V740" s="18">
        <f t="shared" si="224"/>
        <v>7.8880407124681931E-2</v>
      </c>
      <c r="W740" s="18">
        <f t="shared" si="225"/>
        <v>0.33266309204647004</v>
      </c>
      <c r="X740" s="18">
        <f t="shared" si="226"/>
        <v>0.56934523809523807</v>
      </c>
      <c r="Y740" s="18">
        <f t="shared" si="227"/>
        <v>0.43415007656967841</v>
      </c>
      <c r="Z740" s="18">
        <f t="shared" si="228"/>
        <v>0.3236613030862569</v>
      </c>
      <c r="AA740" s="47">
        <f t="shared" si="229"/>
        <v>4434</v>
      </c>
      <c r="AB740" s="6">
        <f t="shared" si="230"/>
        <v>1447</v>
      </c>
      <c r="AC740" s="40">
        <v>3301</v>
      </c>
      <c r="AD740" s="40">
        <f t="shared" si="231"/>
        <v>114</v>
      </c>
      <c r="AE740" s="41">
        <f t="shared" si="232"/>
        <v>0.96661786237188874</v>
      </c>
      <c r="AF740" s="4">
        <v>161</v>
      </c>
      <c r="AG740" s="4">
        <v>173</v>
      </c>
      <c r="AH740" s="87">
        <f t="shared" si="233"/>
        <v>7.4534161490683232E-2</v>
      </c>
      <c r="AI740" s="43">
        <f t="shared" si="234"/>
        <v>0.13872832369942195</v>
      </c>
      <c r="AJ740" s="53">
        <f t="shared" si="235"/>
        <v>2083.1999999999998</v>
      </c>
      <c r="AK740" s="53">
        <f t="shared" si="236"/>
        <v>104</v>
      </c>
      <c r="AL740" s="53">
        <f t="shared" si="237"/>
        <v>20</v>
      </c>
      <c r="AM740" s="88">
        <f t="shared" si="238"/>
        <v>8320</v>
      </c>
      <c r="AN740" s="88">
        <f t="shared" si="239"/>
        <v>24000</v>
      </c>
    </row>
    <row r="741" spans="1:40" ht="15" hidden="1" x14ac:dyDescent="0.25">
      <c r="A741" s="11" t="s">
        <v>722</v>
      </c>
      <c r="B741" s="13" t="s">
        <v>727</v>
      </c>
      <c r="C741" s="1" t="str">
        <f t="shared" si="223"/>
        <v>MUŞ</v>
      </c>
      <c r="D741" s="14">
        <v>57</v>
      </c>
      <c r="E741" s="14">
        <v>248</v>
      </c>
      <c r="F741" s="14">
        <v>260</v>
      </c>
      <c r="G741" s="14">
        <v>565</v>
      </c>
      <c r="H741" s="15">
        <v>43</v>
      </c>
      <c r="I741" s="15">
        <v>228</v>
      </c>
      <c r="J741" s="15">
        <v>235</v>
      </c>
      <c r="K741" s="15">
        <v>506</v>
      </c>
      <c r="L741" s="49">
        <v>63</v>
      </c>
      <c r="M741" s="6">
        <v>31</v>
      </c>
      <c r="N741" s="16">
        <f t="shared" si="242"/>
        <v>-59</v>
      </c>
      <c r="O741" s="17">
        <f t="shared" si="243"/>
        <v>-0.10442477876106195</v>
      </c>
      <c r="P741" s="10">
        <v>442</v>
      </c>
      <c r="Q741" s="10">
        <v>621</v>
      </c>
      <c r="R741" s="10">
        <v>481</v>
      </c>
      <c r="S741" s="10">
        <v>619</v>
      </c>
      <c r="T741" s="10">
        <v>1102</v>
      </c>
      <c r="U741" s="10">
        <v>1544</v>
      </c>
      <c r="V741" s="18">
        <f t="shared" si="224"/>
        <v>9.7285067873303169E-2</v>
      </c>
      <c r="W741" s="18">
        <f t="shared" si="225"/>
        <v>0.3671497584541063</v>
      </c>
      <c r="X741" s="18">
        <f t="shared" si="226"/>
        <v>0.55509355509355507</v>
      </c>
      <c r="Y741" s="18">
        <f t="shared" si="227"/>
        <v>0.44918330308529947</v>
      </c>
      <c r="Z741" s="18">
        <f t="shared" si="228"/>
        <v>0.3484455958549223</v>
      </c>
      <c r="AA741" s="47">
        <f t="shared" si="229"/>
        <v>607</v>
      </c>
      <c r="AB741" s="6">
        <f t="shared" si="230"/>
        <v>214</v>
      </c>
      <c r="AC741" s="40">
        <v>506</v>
      </c>
      <c r="AD741" s="40">
        <f t="shared" si="231"/>
        <v>0</v>
      </c>
      <c r="AE741" s="41">
        <f t="shared" si="232"/>
        <v>1</v>
      </c>
      <c r="AF741" s="4">
        <v>35</v>
      </c>
      <c r="AG741" s="4">
        <v>35</v>
      </c>
      <c r="AH741" s="87">
        <f t="shared" si="233"/>
        <v>0</v>
      </c>
      <c r="AI741" s="43">
        <f t="shared" si="234"/>
        <v>0</v>
      </c>
      <c r="AJ741" s="53">
        <f t="shared" si="235"/>
        <v>276.39999999999998</v>
      </c>
      <c r="AK741" s="53">
        <f t="shared" si="236"/>
        <v>13</v>
      </c>
      <c r="AL741" s="53">
        <f t="shared" si="237"/>
        <v>2</v>
      </c>
      <c r="AM741" s="88">
        <f t="shared" si="238"/>
        <v>1040</v>
      </c>
      <c r="AN741" s="88">
        <f t="shared" si="239"/>
        <v>2400</v>
      </c>
    </row>
    <row r="742" spans="1:40" ht="15" hidden="1" x14ac:dyDescent="0.25">
      <c r="A742" s="11" t="s">
        <v>728</v>
      </c>
      <c r="B742" s="13" t="s">
        <v>729</v>
      </c>
      <c r="C742" s="1" t="str">
        <f t="shared" si="223"/>
        <v>NEVŞEHİR</v>
      </c>
      <c r="D742" s="14">
        <v>11</v>
      </c>
      <c r="E742" s="14">
        <v>186</v>
      </c>
      <c r="F742" s="14">
        <v>132</v>
      </c>
      <c r="G742" s="14">
        <v>329</v>
      </c>
      <c r="H742" s="15">
        <v>16</v>
      </c>
      <c r="I742" s="15">
        <v>167</v>
      </c>
      <c r="J742" s="15">
        <v>166</v>
      </c>
      <c r="K742" s="15">
        <v>349</v>
      </c>
      <c r="L742" s="49">
        <v>64</v>
      </c>
      <c r="M742" s="6">
        <v>27</v>
      </c>
      <c r="N742" s="16">
        <f t="shared" si="242"/>
        <v>20</v>
      </c>
      <c r="O742" s="17">
        <f t="shared" si="243"/>
        <v>6.0790273556231005E-2</v>
      </c>
      <c r="P742" s="10">
        <v>244</v>
      </c>
      <c r="Q742" s="10">
        <v>320</v>
      </c>
      <c r="R742" s="10">
        <v>260</v>
      </c>
      <c r="S742" s="10">
        <v>342</v>
      </c>
      <c r="T742" s="10">
        <v>580</v>
      </c>
      <c r="U742" s="10">
        <v>824</v>
      </c>
      <c r="V742" s="18">
        <f t="shared" si="224"/>
        <v>6.5573770491803282E-2</v>
      </c>
      <c r="W742" s="18">
        <f t="shared" si="225"/>
        <v>0.52187499999999998</v>
      </c>
      <c r="X742" s="18">
        <f t="shared" si="226"/>
        <v>0.78076923076923077</v>
      </c>
      <c r="Y742" s="18">
        <f t="shared" si="227"/>
        <v>0.63793103448275867</v>
      </c>
      <c r="Z742" s="18">
        <f t="shared" si="228"/>
        <v>0.46844660194174759</v>
      </c>
      <c r="AA742" s="47">
        <f t="shared" si="229"/>
        <v>210</v>
      </c>
      <c r="AB742" s="6">
        <f t="shared" si="230"/>
        <v>57</v>
      </c>
      <c r="AC742" s="40">
        <v>349</v>
      </c>
      <c r="AD742" s="40">
        <f t="shared" si="231"/>
        <v>0</v>
      </c>
      <c r="AE742" s="41">
        <f t="shared" si="232"/>
        <v>1</v>
      </c>
      <c r="AF742" s="4">
        <v>19</v>
      </c>
      <c r="AG742" s="4">
        <v>19</v>
      </c>
      <c r="AH742" s="87">
        <f t="shared" si="233"/>
        <v>0</v>
      </c>
      <c r="AI742" s="43">
        <f t="shared" si="234"/>
        <v>0</v>
      </c>
      <c r="AJ742" s="53">
        <f t="shared" si="235"/>
        <v>36</v>
      </c>
      <c r="AK742" s="53">
        <f t="shared" si="236"/>
        <v>1</v>
      </c>
      <c r="AL742" s="53">
        <f t="shared" si="237"/>
        <v>0</v>
      </c>
      <c r="AM742" s="88">
        <f t="shared" si="238"/>
        <v>80</v>
      </c>
      <c r="AN742" s="88">
        <f t="shared" si="239"/>
        <v>0</v>
      </c>
    </row>
    <row r="743" spans="1:40" ht="15" hidden="1" x14ac:dyDescent="0.25">
      <c r="A743" s="11" t="s">
        <v>728</v>
      </c>
      <c r="B743" s="13" t="s">
        <v>730</v>
      </c>
      <c r="C743" s="1" t="str">
        <f t="shared" si="223"/>
        <v>NEVŞEHİR</v>
      </c>
      <c r="D743" s="14">
        <v>44</v>
      </c>
      <c r="E743" s="14">
        <v>224</v>
      </c>
      <c r="F743" s="14">
        <v>247</v>
      </c>
      <c r="G743" s="14">
        <v>515</v>
      </c>
      <c r="H743" s="15">
        <v>61</v>
      </c>
      <c r="I743" s="15">
        <v>214</v>
      </c>
      <c r="J743" s="15">
        <v>307</v>
      </c>
      <c r="K743" s="15">
        <v>582</v>
      </c>
      <c r="L743" s="49">
        <v>24</v>
      </c>
      <c r="M743" s="6">
        <v>56</v>
      </c>
      <c r="N743" s="16">
        <f t="shared" si="242"/>
        <v>67</v>
      </c>
      <c r="O743" s="17">
        <f t="shared" si="243"/>
        <v>0.13009708737864079</v>
      </c>
      <c r="P743" s="10">
        <v>304</v>
      </c>
      <c r="Q743" s="10">
        <v>409</v>
      </c>
      <c r="R743" s="10">
        <v>333</v>
      </c>
      <c r="S743" s="10">
        <v>427</v>
      </c>
      <c r="T743" s="10">
        <v>742</v>
      </c>
      <c r="U743" s="10">
        <v>1046</v>
      </c>
      <c r="V743" s="18">
        <f t="shared" si="224"/>
        <v>0.20065789473684212</v>
      </c>
      <c r="W743" s="18">
        <f t="shared" si="225"/>
        <v>0.52322738386308065</v>
      </c>
      <c r="X743" s="18">
        <f t="shared" si="226"/>
        <v>0.82582582582582587</v>
      </c>
      <c r="Y743" s="18">
        <f t="shared" si="227"/>
        <v>0.65902964959568733</v>
      </c>
      <c r="Z743" s="18">
        <f t="shared" si="228"/>
        <v>0.52581261950286806</v>
      </c>
      <c r="AA743" s="47">
        <f t="shared" si="229"/>
        <v>253</v>
      </c>
      <c r="AB743" s="6">
        <f t="shared" si="230"/>
        <v>58</v>
      </c>
      <c r="AC743" s="40">
        <v>582</v>
      </c>
      <c r="AD743" s="40">
        <f t="shared" si="231"/>
        <v>0</v>
      </c>
      <c r="AE743" s="41">
        <f t="shared" si="232"/>
        <v>1</v>
      </c>
      <c r="AF743" s="4">
        <v>30</v>
      </c>
      <c r="AG743" s="4">
        <v>32</v>
      </c>
      <c r="AH743" s="87">
        <f t="shared" si="233"/>
        <v>6.6666666666666666E-2</v>
      </c>
      <c r="AI743" s="43">
        <f t="shared" si="234"/>
        <v>0.125</v>
      </c>
      <c r="AJ743" s="53">
        <f t="shared" si="235"/>
        <v>30.399999999999977</v>
      </c>
      <c r="AK743" s="53">
        <f t="shared" si="236"/>
        <v>1</v>
      </c>
      <c r="AL743" s="53">
        <f t="shared" si="237"/>
        <v>0</v>
      </c>
      <c r="AM743" s="88">
        <f t="shared" si="238"/>
        <v>80</v>
      </c>
      <c r="AN743" s="88">
        <f t="shared" si="239"/>
        <v>0</v>
      </c>
    </row>
    <row r="744" spans="1:40" ht="15" hidden="1" x14ac:dyDescent="0.25">
      <c r="A744" s="11" t="s">
        <v>728</v>
      </c>
      <c r="B744" s="13" t="s">
        <v>731</v>
      </c>
      <c r="C744" s="1" t="str">
        <f t="shared" si="223"/>
        <v>NEVŞEHİR</v>
      </c>
      <c r="D744" s="14">
        <v>23</v>
      </c>
      <c r="E744" s="14">
        <v>216</v>
      </c>
      <c r="F744" s="14">
        <v>163</v>
      </c>
      <c r="G744" s="14">
        <v>402</v>
      </c>
      <c r="H744" s="15">
        <v>24</v>
      </c>
      <c r="I744" s="15">
        <v>223</v>
      </c>
      <c r="J744" s="15">
        <v>214</v>
      </c>
      <c r="K744" s="15">
        <v>461</v>
      </c>
      <c r="L744" s="49">
        <v>61</v>
      </c>
      <c r="M744" s="6">
        <v>18</v>
      </c>
      <c r="N744" s="16">
        <f t="shared" si="242"/>
        <v>59</v>
      </c>
      <c r="O744" s="17">
        <f t="shared" si="243"/>
        <v>0.14676616915422885</v>
      </c>
      <c r="P744" s="10">
        <v>267</v>
      </c>
      <c r="Q744" s="10">
        <v>374</v>
      </c>
      <c r="R744" s="10">
        <v>299</v>
      </c>
      <c r="S744" s="10">
        <v>394</v>
      </c>
      <c r="T744" s="10">
        <v>673</v>
      </c>
      <c r="U744" s="10">
        <v>940</v>
      </c>
      <c r="V744" s="18">
        <f t="shared" si="224"/>
        <v>8.98876404494382E-2</v>
      </c>
      <c r="W744" s="18">
        <f t="shared" si="225"/>
        <v>0.59625668449197866</v>
      </c>
      <c r="X744" s="18">
        <f t="shared" si="226"/>
        <v>0.85953177257525082</v>
      </c>
      <c r="Y744" s="18">
        <f t="shared" si="227"/>
        <v>0.71322436849925708</v>
      </c>
      <c r="Z744" s="18">
        <f t="shared" si="228"/>
        <v>0.53617021276595744</v>
      </c>
      <c r="AA744" s="47">
        <f t="shared" si="229"/>
        <v>193</v>
      </c>
      <c r="AB744" s="6">
        <f t="shared" si="230"/>
        <v>42</v>
      </c>
      <c r="AC744" s="40">
        <v>461</v>
      </c>
      <c r="AD744" s="40">
        <f t="shared" si="231"/>
        <v>0</v>
      </c>
      <c r="AE744" s="41">
        <f t="shared" si="232"/>
        <v>1</v>
      </c>
      <c r="AF744" s="4">
        <v>25</v>
      </c>
      <c r="AG744" s="4">
        <v>25</v>
      </c>
      <c r="AH744" s="87">
        <f t="shared" si="233"/>
        <v>0</v>
      </c>
      <c r="AI744" s="43">
        <f t="shared" si="234"/>
        <v>0</v>
      </c>
      <c r="AJ744" s="53">
        <f t="shared" si="235"/>
        <v>0</v>
      </c>
      <c r="AK744" s="53">
        <f t="shared" si="236"/>
        <v>0</v>
      </c>
      <c r="AL744" s="53">
        <f t="shared" si="237"/>
        <v>0</v>
      </c>
      <c r="AM744" s="88">
        <f t="shared" si="238"/>
        <v>0</v>
      </c>
      <c r="AN744" s="88">
        <f t="shared" si="239"/>
        <v>0</v>
      </c>
    </row>
    <row r="745" spans="1:40" ht="15" hidden="1" x14ac:dyDescent="0.25">
      <c r="A745" s="11" t="s">
        <v>728</v>
      </c>
      <c r="B745" s="13" t="s">
        <v>732</v>
      </c>
      <c r="C745" s="1" t="str">
        <f t="shared" si="223"/>
        <v>NEVŞEHİR</v>
      </c>
      <c r="D745" s="14">
        <v>21</v>
      </c>
      <c r="E745" s="14">
        <v>101</v>
      </c>
      <c r="F745" s="14">
        <v>168</v>
      </c>
      <c r="G745" s="14">
        <v>290</v>
      </c>
      <c r="H745" s="15">
        <v>21</v>
      </c>
      <c r="I745" s="15">
        <v>143</v>
      </c>
      <c r="J745" s="15">
        <v>173</v>
      </c>
      <c r="K745" s="15">
        <v>337</v>
      </c>
      <c r="L745" s="49">
        <v>6</v>
      </c>
      <c r="M745" s="6">
        <v>50</v>
      </c>
      <c r="N745" s="16">
        <f t="shared" si="242"/>
        <v>47</v>
      </c>
      <c r="O745" s="17">
        <f t="shared" si="243"/>
        <v>0.16206896551724137</v>
      </c>
      <c r="P745" s="10">
        <v>218</v>
      </c>
      <c r="Q745" s="10">
        <v>298</v>
      </c>
      <c r="R745" s="10">
        <v>183</v>
      </c>
      <c r="S745" s="10">
        <v>257</v>
      </c>
      <c r="T745" s="10">
        <v>481</v>
      </c>
      <c r="U745" s="10">
        <v>699</v>
      </c>
      <c r="V745" s="18">
        <f t="shared" si="224"/>
        <v>9.6330275229357804E-2</v>
      </c>
      <c r="W745" s="18">
        <f t="shared" si="225"/>
        <v>0.47986577181208051</v>
      </c>
      <c r="X745" s="18">
        <f t="shared" si="226"/>
        <v>0.70491803278688525</v>
      </c>
      <c r="Y745" s="18">
        <f t="shared" si="227"/>
        <v>0.56548856548856552</v>
      </c>
      <c r="Z745" s="18">
        <f t="shared" si="228"/>
        <v>0.41917024320457796</v>
      </c>
      <c r="AA745" s="47">
        <f t="shared" si="229"/>
        <v>209</v>
      </c>
      <c r="AB745" s="6">
        <f t="shared" si="230"/>
        <v>54</v>
      </c>
      <c r="AC745" s="40">
        <v>337</v>
      </c>
      <c r="AD745" s="40">
        <f t="shared" si="231"/>
        <v>0</v>
      </c>
      <c r="AE745" s="41">
        <f t="shared" si="232"/>
        <v>1</v>
      </c>
      <c r="AF745" s="4">
        <v>19</v>
      </c>
      <c r="AG745" s="4">
        <v>21</v>
      </c>
      <c r="AH745" s="87">
        <f t="shared" si="233"/>
        <v>0.10526315789473684</v>
      </c>
      <c r="AI745" s="43">
        <f t="shared" si="234"/>
        <v>0.19047619047619047</v>
      </c>
      <c r="AJ745" s="53">
        <f t="shared" si="235"/>
        <v>64.699999999999989</v>
      </c>
      <c r="AK745" s="53">
        <f t="shared" si="236"/>
        <v>3</v>
      </c>
      <c r="AL745" s="53">
        <f t="shared" si="237"/>
        <v>0</v>
      </c>
      <c r="AM745" s="88">
        <f t="shared" si="238"/>
        <v>240</v>
      </c>
      <c r="AN745" s="88">
        <f t="shared" si="239"/>
        <v>0</v>
      </c>
    </row>
    <row r="746" spans="1:40" ht="15" hidden="1" x14ac:dyDescent="0.25">
      <c r="A746" s="11" t="s">
        <v>728</v>
      </c>
      <c r="B746" s="13" t="s">
        <v>733</v>
      </c>
      <c r="C746" s="1" t="str">
        <f t="shared" si="223"/>
        <v>NEVŞEHİR</v>
      </c>
      <c r="D746" s="14">
        <v>12</v>
      </c>
      <c r="E746" s="14">
        <v>37</v>
      </c>
      <c r="F746" s="14">
        <v>48</v>
      </c>
      <c r="G746" s="14">
        <v>97</v>
      </c>
      <c r="H746" s="15">
        <v>20</v>
      </c>
      <c r="I746" s="15">
        <v>46</v>
      </c>
      <c r="J746" s="15">
        <v>53</v>
      </c>
      <c r="K746" s="15">
        <v>119</v>
      </c>
      <c r="L746" s="49">
        <v>2</v>
      </c>
      <c r="M746" s="6">
        <v>12</v>
      </c>
      <c r="N746" s="16">
        <f t="shared" si="242"/>
        <v>22</v>
      </c>
      <c r="O746" s="17">
        <f t="shared" si="243"/>
        <v>0.22680412371134021</v>
      </c>
      <c r="P746" s="10">
        <v>71</v>
      </c>
      <c r="Q746" s="10">
        <v>90</v>
      </c>
      <c r="R746" s="10">
        <v>71</v>
      </c>
      <c r="S746" s="10">
        <v>97</v>
      </c>
      <c r="T746" s="10">
        <v>161</v>
      </c>
      <c r="U746" s="10">
        <v>232</v>
      </c>
      <c r="V746" s="18">
        <f t="shared" si="224"/>
        <v>0.28169014084507044</v>
      </c>
      <c r="W746" s="18">
        <f t="shared" si="225"/>
        <v>0.51111111111111107</v>
      </c>
      <c r="X746" s="18">
        <f t="shared" si="226"/>
        <v>0.60563380281690138</v>
      </c>
      <c r="Y746" s="18">
        <f t="shared" si="227"/>
        <v>0.55279503105590067</v>
      </c>
      <c r="Z746" s="18">
        <f t="shared" si="228"/>
        <v>0.46982758620689657</v>
      </c>
      <c r="AA746" s="47">
        <f t="shared" si="229"/>
        <v>72</v>
      </c>
      <c r="AB746" s="6">
        <f t="shared" si="230"/>
        <v>28</v>
      </c>
      <c r="AC746" s="40">
        <v>119</v>
      </c>
      <c r="AD746" s="40">
        <f t="shared" si="231"/>
        <v>0</v>
      </c>
      <c r="AE746" s="41">
        <f t="shared" si="232"/>
        <v>1</v>
      </c>
      <c r="AF746" s="4">
        <v>8</v>
      </c>
      <c r="AG746" s="4">
        <v>8</v>
      </c>
      <c r="AH746" s="87">
        <f t="shared" si="233"/>
        <v>0</v>
      </c>
      <c r="AI746" s="43">
        <f t="shared" si="234"/>
        <v>0</v>
      </c>
      <c r="AJ746" s="53">
        <f t="shared" si="235"/>
        <v>23.699999999999989</v>
      </c>
      <c r="AK746" s="53">
        <f t="shared" si="236"/>
        <v>1</v>
      </c>
      <c r="AL746" s="53">
        <f t="shared" si="237"/>
        <v>0</v>
      </c>
      <c r="AM746" s="88">
        <f t="shared" si="238"/>
        <v>80</v>
      </c>
      <c r="AN746" s="88">
        <f t="shared" si="239"/>
        <v>0</v>
      </c>
    </row>
    <row r="747" spans="1:40" ht="15" hidden="1" x14ac:dyDescent="0.25">
      <c r="A747" s="11" t="s">
        <v>728</v>
      </c>
      <c r="B747" s="13" t="s">
        <v>734</v>
      </c>
      <c r="C747" s="1" t="str">
        <f t="shared" si="223"/>
        <v>NEVŞEHİR</v>
      </c>
      <c r="D747" s="14">
        <v>18</v>
      </c>
      <c r="E747" s="14">
        <v>78</v>
      </c>
      <c r="F747" s="14">
        <v>107</v>
      </c>
      <c r="G747" s="14">
        <v>203</v>
      </c>
      <c r="H747" s="15">
        <v>20</v>
      </c>
      <c r="I747" s="15">
        <v>85</v>
      </c>
      <c r="J747" s="15">
        <v>124</v>
      </c>
      <c r="K747" s="15">
        <v>229</v>
      </c>
      <c r="L747" s="49">
        <v>11</v>
      </c>
      <c r="M747" s="6">
        <v>26</v>
      </c>
      <c r="N747" s="16">
        <f t="shared" si="242"/>
        <v>26</v>
      </c>
      <c r="O747" s="17">
        <f t="shared" si="243"/>
        <v>0.12807881773399016</v>
      </c>
      <c r="P747" s="10">
        <v>157</v>
      </c>
      <c r="Q747" s="10">
        <v>176</v>
      </c>
      <c r="R747" s="10">
        <v>143</v>
      </c>
      <c r="S747" s="10">
        <v>182</v>
      </c>
      <c r="T747" s="10">
        <v>319</v>
      </c>
      <c r="U747" s="10">
        <v>476</v>
      </c>
      <c r="V747" s="18">
        <f t="shared" si="224"/>
        <v>0.12738853503184713</v>
      </c>
      <c r="W747" s="18">
        <f t="shared" si="225"/>
        <v>0.48295454545454547</v>
      </c>
      <c r="X747" s="18">
        <f t="shared" si="226"/>
        <v>0.76223776223776218</v>
      </c>
      <c r="Y747" s="18">
        <f t="shared" si="227"/>
        <v>0.60815047021943569</v>
      </c>
      <c r="Z747" s="18">
        <f t="shared" si="228"/>
        <v>0.44957983193277312</v>
      </c>
      <c r="AA747" s="47">
        <f t="shared" si="229"/>
        <v>125</v>
      </c>
      <c r="AB747" s="6">
        <f t="shared" si="230"/>
        <v>34</v>
      </c>
      <c r="AC747" s="40">
        <v>229</v>
      </c>
      <c r="AD747" s="40">
        <f t="shared" si="231"/>
        <v>0</v>
      </c>
      <c r="AE747" s="41">
        <f t="shared" si="232"/>
        <v>1</v>
      </c>
      <c r="AF747" s="4">
        <v>11</v>
      </c>
      <c r="AG747" s="4">
        <v>12</v>
      </c>
      <c r="AH747" s="87">
        <f t="shared" si="233"/>
        <v>9.0909090909090912E-2</v>
      </c>
      <c r="AI747" s="43">
        <f t="shared" si="234"/>
        <v>0.16666666666666666</v>
      </c>
      <c r="AJ747" s="53">
        <f t="shared" si="235"/>
        <v>29.299999999999983</v>
      </c>
      <c r="AK747" s="53">
        <f t="shared" si="236"/>
        <v>1</v>
      </c>
      <c r="AL747" s="53">
        <f t="shared" si="237"/>
        <v>0</v>
      </c>
      <c r="AM747" s="88">
        <f t="shared" si="238"/>
        <v>80</v>
      </c>
      <c r="AN747" s="88">
        <f t="shared" si="239"/>
        <v>0</v>
      </c>
    </row>
    <row r="748" spans="1:40" ht="15" hidden="1" x14ac:dyDescent="0.25">
      <c r="A748" s="11" t="s">
        <v>728</v>
      </c>
      <c r="B748" s="13" t="s">
        <v>1077</v>
      </c>
      <c r="C748" s="1" t="str">
        <f t="shared" si="223"/>
        <v>NEVŞEHİR</v>
      </c>
      <c r="D748" s="14">
        <v>169</v>
      </c>
      <c r="E748" s="14">
        <v>884</v>
      </c>
      <c r="F748" s="14">
        <v>1429</v>
      </c>
      <c r="G748" s="14">
        <v>2482</v>
      </c>
      <c r="H748" s="15">
        <v>262</v>
      </c>
      <c r="I748" s="15">
        <v>925</v>
      </c>
      <c r="J748" s="15">
        <v>1720</v>
      </c>
      <c r="K748" s="15">
        <v>2907</v>
      </c>
      <c r="L748" s="49">
        <v>67</v>
      </c>
      <c r="M748" s="6">
        <v>435</v>
      </c>
      <c r="N748" s="16">
        <f t="shared" si="242"/>
        <v>425</v>
      </c>
      <c r="O748" s="17">
        <f t="shared" si="243"/>
        <v>0.17123287671232876</v>
      </c>
      <c r="P748" s="10">
        <v>1557</v>
      </c>
      <c r="Q748" s="10">
        <v>2009</v>
      </c>
      <c r="R748" s="10">
        <v>1510</v>
      </c>
      <c r="S748" s="10">
        <v>2011</v>
      </c>
      <c r="T748" s="10">
        <v>3519</v>
      </c>
      <c r="U748" s="10">
        <v>5076</v>
      </c>
      <c r="V748" s="18">
        <f t="shared" si="224"/>
        <v>0.1682723185613359</v>
      </c>
      <c r="W748" s="18">
        <f t="shared" si="225"/>
        <v>0.46042807366849181</v>
      </c>
      <c r="X748" s="18">
        <f t="shared" si="226"/>
        <v>0.89536423841059598</v>
      </c>
      <c r="Y748" s="18">
        <f t="shared" si="227"/>
        <v>0.6470588235294118</v>
      </c>
      <c r="Z748" s="18">
        <f t="shared" si="228"/>
        <v>0.50019700551615442</v>
      </c>
      <c r="AA748" s="47">
        <f t="shared" si="229"/>
        <v>1242</v>
      </c>
      <c r="AB748" s="6">
        <f t="shared" si="230"/>
        <v>158</v>
      </c>
      <c r="AC748" s="40">
        <v>2378</v>
      </c>
      <c r="AD748" s="40">
        <f t="shared" si="231"/>
        <v>529</v>
      </c>
      <c r="AE748" s="41">
        <f t="shared" si="232"/>
        <v>0.81802545579635366</v>
      </c>
      <c r="AF748" s="4">
        <v>93</v>
      </c>
      <c r="AG748" s="4">
        <v>125</v>
      </c>
      <c r="AH748" s="87">
        <f t="shared" si="233"/>
        <v>0.34408602150537637</v>
      </c>
      <c r="AI748" s="43">
        <f t="shared" si="234"/>
        <v>0.51200000000000001</v>
      </c>
      <c r="AJ748" s="53">
        <f t="shared" si="235"/>
        <v>186.29999999999973</v>
      </c>
      <c r="AK748" s="53">
        <f t="shared" si="236"/>
        <v>9</v>
      </c>
      <c r="AL748" s="53">
        <f t="shared" si="237"/>
        <v>1</v>
      </c>
      <c r="AM748" s="88">
        <f t="shared" si="238"/>
        <v>720</v>
      </c>
      <c r="AN748" s="88">
        <f t="shared" si="239"/>
        <v>1200</v>
      </c>
    </row>
    <row r="749" spans="1:40" ht="15" hidden="1" x14ac:dyDescent="0.25">
      <c r="A749" s="11" t="s">
        <v>728</v>
      </c>
      <c r="B749" s="13" t="s">
        <v>735</v>
      </c>
      <c r="C749" s="1" t="str">
        <f t="shared" si="223"/>
        <v>NEVŞEHİR</v>
      </c>
      <c r="D749" s="14">
        <v>39</v>
      </c>
      <c r="E749" s="14">
        <v>162</v>
      </c>
      <c r="F749" s="14">
        <v>295</v>
      </c>
      <c r="G749" s="14">
        <v>496</v>
      </c>
      <c r="H749" s="15">
        <v>57</v>
      </c>
      <c r="I749" s="15">
        <v>171</v>
      </c>
      <c r="J749" s="15">
        <v>325</v>
      </c>
      <c r="K749" s="15">
        <v>553</v>
      </c>
      <c r="L749" s="49">
        <v>9</v>
      </c>
      <c r="M749" s="6">
        <v>78</v>
      </c>
      <c r="N749" s="16">
        <f t="shared" si="242"/>
        <v>57</v>
      </c>
      <c r="O749" s="17">
        <f t="shared" si="243"/>
        <v>0.11491935483870967</v>
      </c>
      <c r="P749" s="10">
        <v>310</v>
      </c>
      <c r="Q749" s="10">
        <v>419</v>
      </c>
      <c r="R749" s="10">
        <v>319</v>
      </c>
      <c r="S749" s="10">
        <v>444</v>
      </c>
      <c r="T749" s="10">
        <v>738</v>
      </c>
      <c r="U749" s="10">
        <v>1048</v>
      </c>
      <c r="V749" s="18">
        <f t="shared" si="224"/>
        <v>0.18387096774193548</v>
      </c>
      <c r="W749" s="18">
        <f t="shared" si="225"/>
        <v>0.40811455847255368</v>
      </c>
      <c r="X749" s="18">
        <f t="shared" si="226"/>
        <v>0.80250783699059558</v>
      </c>
      <c r="Y749" s="18">
        <f t="shared" si="227"/>
        <v>0.57859078590785906</v>
      </c>
      <c r="Z749" s="18">
        <f t="shared" si="228"/>
        <v>0.46183206106870228</v>
      </c>
      <c r="AA749" s="47">
        <f t="shared" si="229"/>
        <v>311</v>
      </c>
      <c r="AB749" s="6">
        <f t="shared" si="230"/>
        <v>63</v>
      </c>
      <c r="AC749" s="40">
        <v>521</v>
      </c>
      <c r="AD749" s="40">
        <f t="shared" si="231"/>
        <v>32</v>
      </c>
      <c r="AE749" s="41">
        <f t="shared" si="232"/>
        <v>0.94213381555153708</v>
      </c>
      <c r="AF749" s="4">
        <v>25</v>
      </c>
      <c r="AG749" s="4">
        <v>29</v>
      </c>
      <c r="AH749" s="87">
        <f t="shared" si="233"/>
        <v>0.16</v>
      </c>
      <c r="AI749" s="43">
        <f t="shared" si="234"/>
        <v>0.27586206896551724</v>
      </c>
      <c r="AJ749" s="53">
        <f t="shared" si="235"/>
        <v>89.600000000000023</v>
      </c>
      <c r="AK749" s="53">
        <f t="shared" si="236"/>
        <v>4</v>
      </c>
      <c r="AL749" s="53">
        <f t="shared" si="237"/>
        <v>0</v>
      </c>
      <c r="AM749" s="88">
        <f t="shared" si="238"/>
        <v>320</v>
      </c>
      <c r="AN749" s="88">
        <f t="shared" si="239"/>
        <v>0</v>
      </c>
    </row>
    <row r="750" spans="1:40" ht="15" hidden="1" x14ac:dyDescent="0.25">
      <c r="A750" s="11" t="s">
        <v>736</v>
      </c>
      <c r="B750" s="13" t="s">
        <v>737</v>
      </c>
      <c r="C750" s="1" t="str">
        <f t="shared" si="223"/>
        <v>NİĞDE</v>
      </c>
      <c r="D750" s="14">
        <v>2</v>
      </c>
      <c r="E750" s="14">
        <v>111</v>
      </c>
      <c r="F750" s="14">
        <v>98</v>
      </c>
      <c r="G750" s="14">
        <v>211</v>
      </c>
      <c r="H750" s="15">
        <v>3</v>
      </c>
      <c r="I750" s="15">
        <v>75</v>
      </c>
      <c r="J750" s="15">
        <v>110</v>
      </c>
      <c r="K750" s="15">
        <v>188</v>
      </c>
      <c r="L750" s="49">
        <v>28</v>
      </c>
      <c r="M750" s="6">
        <v>16</v>
      </c>
      <c r="N750" s="16">
        <f t="shared" si="242"/>
        <v>-23</v>
      </c>
      <c r="O750" s="17">
        <f t="shared" si="243"/>
        <v>-0.10900473933649289</v>
      </c>
      <c r="P750" s="10">
        <v>197</v>
      </c>
      <c r="Q750" s="10">
        <v>225</v>
      </c>
      <c r="R750" s="10">
        <v>193</v>
      </c>
      <c r="S750" s="10">
        <v>234</v>
      </c>
      <c r="T750" s="10">
        <v>418</v>
      </c>
      <c r="U750" s="10">
        <v>615</v>
      </c>
      <c r="V750" s="18">
        <f t="shared" si="224"/>
        <v>1.5228426395939087E-2</v>
      </c>
      <c r="W750" s="18">
        <f t="shared" si="225"/>
        <v>0.33333333333333331</v>
      </c>
      <c r="X750" s="18">
        <f t="shared" si="226"/>
        <v>0.63212435233160624</v>
      </c>
      <c r="Y750" s="18">
        <f t="shared" si="227"/>
        <v>0.47129186602870815</v>
      </c>
      <c r="Z750" s="18">
        <f t="shared" si="228"/>
        <v>0.32520325203252032</v>
      </c>
      <c r="AA750" s="47">
        <f t="shared" si="229"/>
        <v>221</v>
      </c>
      <c r="AB750" s="6">
        <f t="shared" si="230"/>
        <v>71</v>
      </c>
      <c r="AC750" s="40">
        <v>188</v>
      </c>
      <c r="AD750" s="40">
        <f t="shared" si="231"/>
        <v>0</v>
      </c>
      <c r="AE750" s="41">
        <f t="shared" si="232"/>
        <v>1</v>
      </c>
      <c r="AF750" s="4">
        <v>12</v>
      </c>
      <c r="AG750" s="4">
        <v>12</v>
      </c>
      <c r="AH750" s="87">
        <f t="shared" si="233"/>
        <v>0</v>
      </c>
      <c r="AI750" s="43">
        <f t="shared" si="234"/>
        <v>0</v>
      </c>
      <c r="AJ750" s="53">
        <f t="shared" si="235"/>
        <v>95.599999999999966</v>
      </c>
      <c r="AK750" s="53">
        <f t="shared" si="236"/>
        <v>4</v>
      </c>
      <c r="AL750" s="53">
        <f t="shared" si="237"/>
        <v>0</v>
      </c>
      <c r="AM750" s="88">
        <f t="shared" si="238"/>
        <v>320</v>
      </c>
      <c r="AN750" s="88">
        <f t="shared" si="239"/>
        <v>0</v>
      </c>
    </row>
    <row r="751" spans="1:40" ht="15" hidden="1" x14ac:dyDescent="0.25">
      <c r="A751" s="11" t="s">
        <v>736</v>
      </c>
      <c r="B751" s="13" t="s">
        <v>738</v>
      </c>
      <c r="C751" s="1" t="str">
        <f t="shared" si="223"/>
        <v>NİĞDE</v>
      </c>
      <c r="D751" s="14">
        <v>81</v>
      </c>
      <c r="E751" s="14">
        <v>340</v>
      </c>
      <c r="F751" s="14">
        <v>547</v>
      </c>
      <c r="G751" s="14">
        <v>968</v>
      </c>
      <c r="H751" s="15">
        <v>86</v>
      </c>
      <c r="I751" s="15">
        <v>299</v>
      </c>
      <c r="J751" s="15">
        <v>601</v>
      </c>
      <c r="K751" s="15">
        <v>986</v>
      </c>
      <c r="L751" s="49">
        <v>39</v>
      </c>
      <c r="M751" s="6">
        <v>133</v>
      </c>
      <c r="N751" s="16">
        <f t="shared" si="242"/>
        <v>18</v>
      </c>
      <c r="O751" s="17">
        <f t="shared" si="243"/>
        <v>1.859504132231405E-2</v>
      </c>
      <c r="P751" s="10">
        <v>687</v>
      </c>
      <c r="Q751" s="10">
        <v>957</v>
      </c>
      <c r="R751" s="10">
        <v>733</v>
      </c>
      <c r="S751" s="10">
        <v>977</v>
      </c>
      <c r="T751" s="10">
        <v>1690</v>
      </c>
      <c r="U751" s="10">
        <v>2377</v>
      </c>
      <c r="V751" s="18">
        <f t="shared" si="224"/>
        <v>0.12518195050946143</v>
      </c>
      <c r="W751" s="18">
        <f t="shared" si="225"/>
        <v>0.31243469174503657</v>
      </c>
      <c r="X751" s="18">
        <f t="shared" si="226"/>
        <v>0.69167803547066853</v>
      </c>
      <c r="Y751" s="18">
        <f t="shared" si="227"/>
        <v>0.47692307692307695</v>
      </c>
      <c r="Z751" s="18">
        <f t="shared" si="228"/>
        <v>0.37526293647454773</v>
      </c>
      <c r="AA751" s="47">
        <f t="shared" si="229"/>
        <v>884</v>
      </c>
      <c r="AB751" s="6">
        <f t="shared" si="230"/>
        <v>226</v>
      </c>
      <c r="AC751" s="40">
        <v>986</v>
      </c>
      <c r="AD751" s="40">
        <f t="shared" si="231"/>
        <v>0</v>
      </c>
      <c r="AE751" s="41">
        <f t="shared" si="232"/>
        <v>1</v>
      </c>
      <c r="AF751" s="4">
        <v>53</v>
      </c>
      <c r="AG751" s="4">
        <v>58</v>
      </c>
      <c r="AH751" s="87">
        <f t="shared" si="233"/>
        <v>9.4339622641509441E-2</v>
      </c>
      <c r="AI751" s="43">
        <f t="shared" si="234"/>
        <v>0.17241379310344829</v>
      </c>
      <c r="AJ751" s="53">
        <f t="shared" si="235"/>
        <v>377</v>
      </c>
      <c r="AK751" s="53">
        <f t="shared" si="236"/>
        <v>18</v>
      </c>
      <c r="AL751" s="53">
        <f t="shared" si="237"/>
        <v>3</v>
      </c>
      <c r="AM751" s="88">
        <f t="shared" si="238"/>
        <v>1440</v>
      </c>
      <c r="AN751" s="88">
        <f t="shared" si="239"/>
        <v>3600</v>
      </c>
    </row>
    <row r="752" spans="1:40" ht="15" hidden="1" x14ac:dyDescent="0.25">
      <c r="A752" s="11" t="s">
        <v>736</v>
      </c>
      <c r="B752" s="13" t="s">
        <v>739</v>
      </c>
      <c r="C752" s="1" t="str">
        <f t="shared" si="223"/>
        <v>NİĞDE</v>
      </c>
      <c r="D752" s="14">
        <v>11</v>
      </c>
      <c r="E752" s="14">
        <v>85</v>
      </c>
      <c r="F752" s="14">
        <v>112</v>
      </c>
      <c r="G752" s="14">
        <v>208</v>
      </c>
      <c r="H752" s="15">
        <v>23</v>
      </c>
      <c r="I752" s="15">
        <v>75</v>
      </c>
      <c r="J752" s="15">
        <v>113</v>
      </c>
      <c r="K752" s="15">
        <v>211</v>
      </c>
      <c r="L752" s="49">
        <v>7</v>
      </c>
      <c r="M752" s="6">
        <v>19</v>
      </c>
      <c r="N752" s="16">
        <f t="shared" si="242"/>
        <v>3</v>
      </c>
      <c r="O752" s="17">
        <f t="shared" si="243"/>
        <v>1.4423076923076924E-2</v>
      </c>
      <c r="P752" s="10">
        <v>128</v>
      </c>
      <c r="Q752" s="10">
        <v>197</v>
      </c>
      <c r="R752" s="10">
        <v>158</v>
      </c>
      <c r="S752" s="10">
        <v>197</v>
      </c>
      <c r="T752" s="10">
        <v>355</v>
      </c>
      <c r="U752" s="10">
        <v>483</v>
      </c>
      <c r="V752" s="18">
        <f t="shared" si="224"/>
        <v>0.1796875</v>
      </c>
      <c r="W752" s="18">
        <f t="shared" si="225"/>
        <v>0.38071065989847713</v>
      </c>
      <c r="X752" s="18">
        <f t="shared" si="226"/>
        <v>0.63924050632911389</v>
      </c>
      <c r="Y752" s="18">
        <f t="shared" si="227"/>
        <v>0.49577464788732395</v>
      </c>
      <c r="Z752" s="18">
        <f t="shared" si="228"/>
        <v>0.41200828157349895</v>
      </c>
      <c r="AA752" s="47">
        <f t="shared" si="229"/>
        <v>179</v>
      </c>
      <c r="AB752" s="6">
        <f t="shared" si="230"/>
        <v>57</v>
      </c>
      <c r="AC752" s="40">
        <v>211</v>
      </c>
      <c r="AD752" s="40">
        <f t="shared" si="231"/>
        <v>0</v>
      </c>
      <c r="AE752" s="41">
        <f t="shared" si="232"/>
        <v>1</v>
      </c>
      <c r="AF752" s="4">
        <v>13</v>
      </c>
      <c r="AG752" s="4">
        <v>14</v>
      </c>
      <c r="AH752" s="87">
        <f t="shared" si="233"/>
        <v>7.6923076923076927E-2</v>
      </c>
      <c r="AI752" s="43">
        <f t="shared" si="234"/>
        <v>0.14285714285714285</v>
      </c>
      <c r="AJ752" s="53">
        <f t="shared" si="235"/>
        <v>72.499999999999972</v>
      </c>
      <c r="AK752" s="53">
        <f t="shared" si="236"/>
        <v>3</v>
      </c>
      <c r="AL752" s="53">
        <f t="shared" si="237"/>
        <v>0</v>
      </c>
      <c r="AM752" s="88">
        <f t="shared" si="238"/>
        <v>240</v>
      </c>
      <c r="AN752" s="88">
        <f t="shared" si="239"/>
        <v>0</v>
      </c>
    </row>
    <row r="753" spans="1:40" ht="15" hidden="1" x14ac:dyDescent="0.25">
      <c r="A753" s="11" t="s">
        <v>736</v>
      </c>
      <c r="B753" s="13" t="s">
        <v>740</v>
      </c>
      <c r="C753" s="1" t="str">
        <f t="shared" si="223"/>
        <v>NİĞDE</v>
      </c>
      <c r="D753" s="14">
        <v>17</v>
      </c>
      <c r="E753" s="14">
        <v>190</v>
      </c>
      <c r="F753" s="14">
        <v>281</v>
      </c>
      <c r="G753" s="14">
        <v>488</v>
      </c>
      <c r="H753" s="15">
        <v>11</v>
      </c>
      <c r="I753" s="15">
        <v>164</v>
      </c>
      <c r="J753" s="15">
        <v>324</v>
      </c>
      <c r="K753" s="15">
        <v>499</v>
      </c>
      <c r="L753" s="49">
        <v>55</v>
      </c>
      <c r="M753" s="6">
        <v>39</v>
      </c>
      <c r="N753" s="16">
        <f t="shared" si="242"/>
        <v>11</v>
      </c>
      <c r="O753" s="17">
        <f t="shared" si="243"/>
        <v>2.2540983606557378E-2</v>
      </c>
      <c r="P753" s="10">
        <v>485</v>
      </c>
      <c r="Q753" s="10">
        <v>633</v>
      </c>
      <c r="R753" s="10">
        <v>506</v>
      </c>
      <c r="S753" s="10">
        <v>663</v>
      </c>
      <c r="T753" s="10">
        <v>1139</v>
      </c>
      <c r="U753" s="10">
        <v>1624</v>
      </c>
      <c r="V753" s="18">
        <f t="shared" si="224"/>
        <v>2.268041237113402E-2</v>
      </c>
      <c r="W753" s="18">
        <f t="shared" si="225"/>
        <v>0.25908372827804105</v>
      </c>
      <c r="X753" s="18">
        <f t="shared" si="226"/>
        <v>0.67193675889328064</v>
      </c>
      <c r="Y753" s="18">
        <f t="shared" si="227"/>
        <v>0.44249341527655839</v>
      </c>
      <c r="Z753" s="18">
        <f t="shared" si="228"/>
        <v>0.31711822660098521</v>
      </c>
      <c r="AA753" s="47">
        <f t="shared" si="229"/>
        <v>635</v>
      </c>
      <c r="AB753" s="6">
        <f t="shared" si="230"/>
        <v>166</v>
      </c>
      <c r="AC753" s="40">
        <v>499</v>
      </c>
      <c r="AD753" s="40">
        <f t="shared" si="231"/>
        <v>0</v>
      </c>
      <c r="AE753" s="41">
        <f t="shared" si="232"/>
        <v>1</v>
      </c>
      <c r="AF753" s="4">
        <v>26</v>
      </c>
      <c r="AG753" s="4">
        <v>28</v>
      </c>
      <c r="AH753" s="87">
        <f t="shared" si="233"/>
        <v>7.6923076923076927E-2</v>
      </c>
      <c r="AI753" s="43">
        <f t="shared" si="234"/>
        <v>0.14285714285714285</v>
      </c>
      <c r="AJ753" s="53">
        <f t="shared" si="235"/>
        <v>293.29999999999995</v>
      </c>
      <c r="AK753" s="53">
        <f t="shared" si="236"/>
        <v>14</v>
      </c>
      <c r="AL753" s="53">
        <f t="shared" si="237"/>
        <v>2</v>
      </c>
      <c r="AM753" s="88">
        <f t="shared" si="238"/>
        <v>1120</v>
      </c>
      <c r="AN753" s="88">
        <f t="shared" si="239"/>
        <v>2400</v>
      </c>
    </row>
    <row r="754" spans="1:40" ht="15" hidden="1" x14ac:dyDescent="0.25">
      <c r="A754" s="11" t="s">
        <v>736</v>
      </c>
      <c r="B754" s="13" t="s">
        <v>1078</v>
      </c>
      <c r="C754" s="1" t="str">
        <f t="shared" si="223"/>
        <v>NİĞDE</v>
      </c>
      <c r="D754" s="14">
        <v>146</v>
      </c>
      <c r="E754" s="14">
        <v>992</v>
      </c>
      <c r="F754" s="14">
        <v>1931</v>
      </c>
      <c r="G754" s="14">
        <v>3069</v>
      </c>
      <c r="H754" s="15">
        <v>123</v>
      </c>
      <c r="I754" s="15">
        <v>957</v>
      </c>
      <c r="J754" s="15">
        <v>2203</v>
      </c>
      <c r="K754" s="15">
        <v>3283</v>
      </c>
      <c r="L754" s="49">
        <v>159</v>
      </c>
      <c r="M754" s="6">
        <v>551</v>
      </c>
      <c r="N754" s="16">
        <f t="shared" si="242"/>
        <v>214</v>
      </c>
      <c r="O754" s="17">
        <f t="shared" si="243"/>
        <v>6.9729553600521341E-2</v>
      </c>
      <c r="P754" s="10">
        <v>2640</v>
      </c>
      <c r="Q754" s="10">
        <v>3426</v>
      </c>
      <c r="R754" s="10">
        <v>2660</v>
      </c>
      <c r="S754" s="10">
        <v>3486</v>
      </c>
      <c r="T754" s="10">
        <v>6086</v>
      </c>
      <c r="U754" s="10">
        <v>8726</v>
      </c>
      <c r="V754" s="18">
        <f t="shared" si="224"/>
        <v>4.6590909090909093E-2</v>
      </c>
      <c r="W754" s="18">
        <f t="shared" si="225"/>
        <v>0.27933450087565675</v>
      </c>
      <c r="X754" s="18">
        <f t="shared" si="226"/>
        <v>0.68082706766917289</v>
      </c>
      <c r="Y754" s="18">
        <f t="shared" si="227"/>
        <v>0.45481432796582322</v>
      </c>
      <c r="Z754" s="18">
        <f t="shared" si="228"/>
        <v>0.33130873252349302</v>
      </c>
      <c r="AA754" s="47">
        <f t="shared" si="229"/>
        <v>3318</v>
      </c>
      <c r="AB754" s="6">
        <f t="shared" si="230"/>
        <v>849</v>
      </c>
      <c r="AC754" s="40">
        <v>3016</v>
      </c>
      <c r="AD754" s="40">
        <f t="shared" si="231"/>
        <v>267</v>
      </c>
      <c r="AE754" s="41">
        <f t="shared" si="232"/>
        <v>0.91867194639049654</v>
      </c>
      <c r="AF754" s="4">
        <v>153</v>
      </c>
      <c r="AG754" s="4">
        <v>167</v>
      </c>
      <c r="AH754" s="87">
        <f t="shared" si="233"/>
        <v>9.1503267973856203E-2</v>
      </c>
      <c r="AI754" s="43">
        <f t="shared" si="234"/>
        <v>0.16766467065868262</v>
      </c>
      <c r="AJ754" s="53">
        <f t="shared" si="235"/>
        <v>1492.1999999999998</v>
      </c>
      <c r="AK754" s="53">
        <f t="shared" si="236"/>
        <v>74</v>
      </c>
      <c r="AL754" s="53">
        <f t="shared" si="237"/>
        <v>14</v>
      </c>
      <c r="AM754" s="88">
        <f t="shared" si="238"/>
        <v>5920</v>
      </c>
      <c r="AN754" s="88">
        <f t="shared" si="239"/>
        <v>16800</v>
      </c>
    </row>
    <row r="755" spans="1:40" ht="15" hidden="1" x14ac:dyDescent="0.25">
      <c r="A755" s="11" t="s">
        <v>736</v>
      </c>
      <c r="B755" s="13" t="s">
        <v>741</v>
      </c>
      <c r="C755" s="1" t="str">
        <f t="shared" si="223"/>
        <v>NİĞDE</v>
      </c>
      <c r="D755" s="14">
        <v>19</v>
      </c>
      <c r="E755" s="14">
        <v>99</v>
      </c>
      <c r="F755" s="14">
        <v>95</v>
      </c>
      <c r="G755" s="14">
        <v>213</v>
      </c>
      <c r="H755" s="15">
        <v>7</v>
      </c>
      <c r="I755" s="15">
        <v>53</v>
      </c>
      <c r="J755" s="15">
        <v>116</v>
      </c>
      <c r="K755" s="15">
        <v>176</v>
      </c>
      <c r="L755" s="49">
        <v>9</v>
      </c>
      <c r="M755" s="6">
        <v>20</v>
      </c>
      <c r="N755" s="16">
        <f t="shared" si="242"/>
        <v>-37</v>
      </c>
      <c r="O755" s="17">
        <f t="shared" si="243"/>
        <v>-0.17370892018779344</v>
      </c>
      <c r="P755" s="10">
        <v>181</v>
      </c>
      <c r="Q755" s="10">
        <v>199</v>
      </c>
      <c r="R755" s="10">
        <v>187</v>
      </c>
      <c r="S755" s="10">
        <v>243</v>
      </c>
      <c r="T755" s="10">
        <v>386</v>
      </c>
      <c r="U755" s="10">
        <v>567</v>
      </c>
      <c r="V755" s="18">
        <f t="shared" si="224"/>
        <v>3.8674033149171269E-2</v>
      </c>
      <c r="W755" s="18">
        <f t="shared" si="225"/>
        <v>0.26633165829145727</v>
      </c>
      <c r="X755" s="18">
        <f t="shared" si="226"/>
        <v>0.56149732620320858</v>
      </c>
      <c r="Y755" s="18">
        <f t="shared" si="227"/>
        <v>0.40932642487046633</v>
      </c>
      <c r="Z755" s="18">
        <f t="shared" si="228"/>
        <v>0.29100529100529099</v>
      </c>
      <c r="AA755" s="47">
        <f t="shared" si="229"/>
        <v>228</v>
      </c>
      <c r="AB755" s="6">
        <f t="shared" si="230"/>
        <v>82</v>
      </c>
      <c r="AC755" s="40">
        <v>176</v>
      </c>
      <c r="AD755" s="40">
        <f t="shared" si="231"/>
        <v>0</v>
      </c>
      <c r="AE755" s="41">
        <f t="shared" si="232"/>
        <v>1</v>
      </c>
      <c r="AF755" s="4">
        <v>13</v>
      </c>
      <c r="AG755" s="4">
        <v>13</v>
      </c>
      <c r="AH755" s="87">
        <f t="shared" si="233"/>
        <v>0</v>
      </c>
      <c r="AI755" s="43">
        <f t="shared" si="234"/>
        <v>0</v>
      </c>
      <c r="AJ755" s="53">
        <f t="shared" si="235"/>
        <v>112.19999999999999</v>
      </c>
      <c r="AK755" s="53">
        <f t="shared" si="236"/>
        <v>5</v>
      </c>
      <c r="AL755" s="53">
        <f t="shared" si="237"/>
        <v>1</v>
      </c>
      <c r="AM755" s="88">
        <f t="shared" si="238"/>
        <v>400</v>
      </c>
      <c r="AN755" s="88">
        <f t="shared" si="239"/>
        <v>1200</v>
      </c>
    </row>
    <row r="756" spans="1:40" ht="15" hidden="1" x14ac:dyDescent="0.25">
      <c r="A756" s="11" t="s">
        <v>742</v>
      </c>
      <c r="B756" s="13" t="s">
        <v>743</v>
      </c>
      <c r="C756" s="1" t="str">
        <f t="shared" si="223"/>
        <v>ORDU</v>
      </c>
      <c r="D756" s="14">
        <v>27</v>
      </c>
      <c r="E756" s="14">
        <v>103</v>
      </c>
      <c r="F756" s="14">
        <v>58</v>
      </c>
      <c r="G756" s="14">
        <v>188</v>
      </c>
      <c r="H756" s="15">
        <v>25</v>
      </c>
      <c r="I756" s="15">
        <v>97</v>
      </c>
      <c r="J756" s="15">
        <v>77</v>
      </c>
      <c r="K756" s="15">
        <v>199</v>
      </c>
      <c r="L756" s="49">
        <v>36</v>
      </c>
      <c r="M756" s="6">
        <v>12</v>
      </c>
      <c r="N756" s="16">
        <f t="shared" si="242"/>
        <v>11</v>
      </c>
      <c r="O756" s="17">
        <f t="shared" si="243"/>
        <v>5.8510638297872342E-2</v>
      </c>
      <c r="P756" s="10">
        <v>216</v>
      </c>
      <c r="Q756" s="10">
        <v>296</v>
      </c>
      <c r="R756" s="10">
        <v>226</v>
      </c>
      <c r="S756" s="10">
        <v>304</v>
      </c>
      <c r="T756" s="10">
        <v>522</v>
      </c>
      <c r="U756" s="10">
        <v>738</v>
      </c>
      <c r="V756" s="18">
        <f t="shared" si="224"/>
        <v>0.11574074074074074</v>
      </c>
      <c r="W756" s="18">
        <f t="shared" si="225"/>
        <v>0.32770270270270269</v>
      </c>
      <c r="X756" s="18">
        <f t="shared" si="226"/>
        <v>0.44690265486725661</v>
      </c>
      <c r="Y756" s="18">
        <f t="shared" si="227"/>
        <v>0.37931034482758619</v>
      </c>
      <c r="Z756" s="18">
        <f t="shared" si="228"/>
        <v>0.30216802168021678</v>
      </c>
      <c r="AA756" s="47">
        <f t="shared" si="229"/>
        <v>324</v>
      </c>
      <c r="AB756" s="6">
        <f t="shared" si="230"/>
        <v>125</v>
      </c>
      <c r="AC756" s="40">
        <v>199</v>
      </c>
      <c r="AD756" s="40">
        <f t="shared" si="231"/>
        <v>0</v>
      </c>
      <c r="AE756" s="41">
        <f t="shared" si="232"/>
        <v>1</v>
      </c>
      <c r="AF756" s="4">
        <v>18</v>
      </c>
      <c r="AG756" s="4">
        <v>14</v>
      </c>
      <c r="AH756" s="87">
        <f t="shared" si="233"/>
        <v>0</v>
      </c>
      <c r="AI756" s="43">
        <f t="shared" si="234"/>
        <v>0</v>
      </c>
      <c r="AJ756" s="53">
        <f t="shared" si="235"/>
        <v>167.39999999999998</v>
      </c>
      <c r="AK756" s="53">
        <f t="shared" si="236"/>
        <v>8</v>
      </c>
      <c r="AL756" s="53">
        <f t="shared" si="237"/>
        <v>1</v>
      </c>
      <c r="AM756" s="88">
        <f t="shared" si="238"/>
        <v>640</v>
      </c>
      <c r="AN756" s="88">
        <f t="shared" si="239"/>
        <v>1200</v>
      </c>
    </row>
    <row r="757" spans="1:40" ht="15" hidden="1" x14ac:dyDescent="0.25">
      <c r="A757" s="19" t="s">
        <v>742</v>
      </c>
      <c r="B757" s="20" t="s">
        <v>744</v>
      </c>
      <c r="C757" s="1" t="str">
        <f t="shared" si="223"/>
        <v>ORDU</v>
      </c>
      <c r="D757" s="21">
        <v>230</v>
      </c>
      <c r="E757" s="21">
        <v>1091</v>
      </c>
      <c r="F757" s="21">
        <v>1813</v>
      </c>
      <c r="G757" s="21">
        <v>3134</v>
      </c>
      <c r="H757" s="15">
        <v>270</v>
      </c>
      <c r="I757" s="15">
        <v>1041</v>
      </c>
      <c r="J757" s="15">
        <v>1935</v>
      </c>
      <c r="K757" s="15">
        <v>3246</v>
      </c>
      <c r="L757" s="49">
        <v>68</v>
      </c>
      <c r="M757" s="6">
        <v>443</v>
      </c>
      <c r="N757" s="16">
        <f t="shared" si="242"/>
        <v>112</v>
      </c>
      <c r="O757" s="17">
        <f t="shared" si="243"/>
        <v>3.5737077217613274E-2</v>
      </c>
      <c r="P757" s="10">
        <v>2087</v>
      </c>
      <c r="Q757" s="10">
        <v>2571</v>
      </c>
      <c r="R757" s="10">
        <v>1999</v>
      </c>
      <c r="S757" s="10">
        <v>2666</v>
      </c>
      <c r="T757" s="10">
        <v>4570</v>
      </c>
      <c r="U757" s="10">
        <v>6657</v>
      </c>
      <c r="V757" s="18">
        <f t="shared" si="224"/>
        <v>0.12937230474365116</v>
      </c>
      <c r="W757" s="18">
        <f t="shared" si="225"/>
        <v>0.40490081680280049</v>
      </c>
      <c r="X757" s="18">
        <f t="shared" si="226"/>
        <v>0.78039019509754881</v>
      </c>
      <c r="Y757" s="18">
        <f t="shared" si="227"/>
        <v>0.56914660831509845</v>
      </c>
      <c r="Z757" s="18">
        <f t="shared" si="228"/>
        <v>0.4312753492564218</v>
      </c>
      <c r="AA757" s="47">
        <f t="shared" si="229"/>
        <v>1969</v>
      </c>
      <c r="AB757" s="6">
        <f t="shared" si="230"/>
        <v>439</v>
      </c>
      <c r="AC757" s="40">
        <v>2728</v>
      </c>
      <c r="AD757" s="40">
        <f t="shared" si="231"/>
        <v>518</v>
      </c>
      <c r="AE757" s="41">
        <f t="shared" si="232"/>
        <v>0.84041897720271108</v>
      </c>
      <c r="AF757" s="4">
        <v>89</v>
      </c>
      <c r="AG757" s="4">
        <v>141</v>
      </c>
      <c r="AH757" s="87">
        <f t="shared" si="233"/>
        <v>0.5842696629213483</v>
      </c>
      <c r="AI757" s="43">
        <f t="shared" si="234"/>
        <v>0.73758865248226946</v>
      </c>
      <c r="AJ757" s="53">
        <f t="shared" si="235"/>
        <v>598</v>
      </c>
      <c r="AK757" s="53">
        <f t="shared" si="236"/>
        <v>29</v>
      </c>
      <c r="AL757" s="53">
        <f t="shared" si="237"/>
        <v>5</v>
      </c>
      <c r="AM757" s="88">
        <f t="shared" si="238"/>
        <v>2320</v>
      </c>
      <c r="AN757" s="88">
        <f t="shared" si="239"/>
        <v>6000</v>
      </c>
    </row>
    <row r="758" spans="1:40" ht="15" hidden="1" x14ac:dyDescent="0.25">
      <c r="A758" s="11" t="s">
        <v>742</v>
      </c>
      <c r="B758" s="13" t="s">
        <v>745</v>
      </c>
      <c r="C758" s="1" t="str">
        <f t="shared" si="223"/>
        <v>ORDU</v>
      </c>
      <c r="D758" s="14">
        <v>34</v>
      </c>
      <c r="E758" s="14">
        <v>109</v>
      </c>
      <c r="F758" s="14">
        <v>90</v>
      </c>
      <c r="G758" s="14">
        <v>233</v>
      </c>
      <c r="H758" s="15">
        <v>32</v>
      </c>
      <c r="I758" s="15">
        <v>88</v>
      </c>
      <c r="J758" s="15">
        <v>119</v>
      </c>
      <c r="K758" s="15">
        <v>239</v>
      </c>
      <c r="L758" s="49">
        <v>50</v>
      </c>
      <c r="M758" s="6">
        <v>31</v>
      </c>
      <c r="N758" s="16">
        <f t="shared" si="242"/>
        <v>6</v>
      </c>
      <c r="O758" s="17">
        <f t="shared" si="243"/>
        <v>2.575107296137339E-2</v>
      </c>
      <c r="P758" s="10">
        <v>220</v>
      </c>
      <c r="Q758" s="10">
        <v>289</v>
      </c>
      <c r="R758" s="10">
        <v>242</v>
      </c>
      <c r="S758" s="10">
        <v>321</v>
      </c>
      <c r="T758" s="10">
        <v>531</v>
      </c>
      <c r="U758" s="10">
        <v>751</v>
      </c>
      <c r="V758" s="18">
        <f t="shared" si="224"/>
        <v>0.14545454545454545</v>
      </c>
      <c r="W758" s="18">
        <f t="shared" si="225"/>
        <v>0.30449826989619377</v>
      </c>
      <c r="X758" s="18">
        <f t="shared" si="226"/>
        <v>0.57024793388429751</v>
      </c>
      <c r="Y758" s="18">
        <f t="shared" si="227"/>
        <v>0.4256120527306968</v>
      </c>
      <c r="Z758" s="18">
        <f t="shared" si="228"/>
        <v>0.34354194407456723</v>
      </c>
      <c r="AA758" s="47">
        <f t="shared" si="229"/>
        <v>305</v>
      </c>
      <c r="AB758" s="6">
        <f t="shared" si="230"/>
        <v>104</v>
      </c>
      <c r="AC758" s="40">
        <v>219</v>
      </c>
      <c r="AD758" s="40">
        <f t="shared" si="231"/>
        <v>20</v>
      </c>
      <c r="AE758" s="41">
        <f t="shared" si="232"/>
        <v>0.91631799163179917</v>
      </c>
      <c r="AF758" s="4">
        <v>12</v>
      </c>
      <c r="AG758" s="4">
        <v>13</v>
      </c>
      <c r="AH758" s="87">
        <f t="shared" si="233"/>
        <v>8.3333333333333329E-2</v>
      </c>
      <c r="AI758" s="43">
        <f t="shared" si="234"/>
        <v>0.15384615384615385</v>
      </c>
      <c r="AJ758" s="53">
        <f t="shared" si="235"/>
        <v>145.69999999999999</v>
      </c>
      <c r="AK758" s="53">
        <f t="shared" si="236"/>
        <v>7</v>
      </c>
      <c r="AL758" s="53">
        <f t="shared" si="237"/>
        <v>1</v>
      </c>
      <c r="AM758" s="88">
        <f t="shared" si="238"/>
        <v>560</v>
      </c>
      <c r="AN758" s="88">
        <f t="shared" si="239"/>
        <v>1200</v>
      </c>
    </row>
    <row r="759" spans="1:40" ht="15" hidden="1" x14ac:dyDescent="0.25">
      <c r="A759" s="11" t="s">
        <v>742</v>
      </c>
      <c r="B759" s="13" t="s">
        <v>746</v>
      </c>
      <c r="C759" s="1" t="str">
        <f t="shared" si="223"/>
        <v>ORDU</v>
      </c>
      <c r="D759" s="14">
        <v>14</v>
      </c>
      <c r="E759" s="14">
        <v>35</v>
      </c>
      <c r="F759" s="14">
        <v>59</v>
      </c>
      <c r="G759" s="14">
        <v>108</v>
      </c>
      <c r="H759" s="15">
        <v>6</v>
      </c>
      <c r="I759" s="15">
        <v>27</v>
      </c>
      <c r="J759" s="15">
        <v>52</v>
      </c>
      <c r="K759" s="15">
        <v>85</v>
      </c>
      <c r="L759" s="49">
        <v>6</v>
      </c>
      <c r="M759" s="6">
        <v>8</v>
      </c>
      <c r="N759" s="16">
        <f t="shared" si="242"/>
        <v>-23</v>
      </c>
      <c r="O759" s="17">
        <f t="shared" si="243"/>
        <v>-0.21296296296296297</v>
      </c>
      <c r="P759" s="10">
        <v>76</v>
      </c>
      <c r="Q759" s="10">
        <v>91</v>
      </c>
      <c r="R759" s="10">
        <v>87</v>
      </c>
      <c r="S759" s="10">
        <v>113</v>
      </c>
      <c r="T759" s="10">
        <v>178</v>
      </c>
      <c r="U759" s="10">
        <v>254</v>
      </c>
      <c r="V759" s="18">
        <f t="shared" si="224"/>
        <v>7.8947368421052627E-2</v>
      </c>
      <c r="W759" s="18">
        <f t="shared" si="225"/>
        <v>0.2967032967032967</v>
      </c>
      <c r="X759" s="18">
        <f t="shared" si="226"/>
        <v>0.57471264367816088</v>
      </c>
      <c r="Y759" s="18">
        <f t="shared" si="227"/>
        <v>0.43258426966292135</v>
      </c>
      <c r="Z759" s="18">
        <f t="shared" si="228"/>
        <v>0.32677165354330706</v>
      </c>
      <c r="AA759" s="47">
        <f t="shared" si="229"/>
        <v>101</v>
      </c>
      <c r="AB759" s="6">
        <f t="shared" si="230"/>
        <v>37</v>
      </c>
      <c r="AC759" s="40">
        <v>85</v>
      </c>
      <c r="AD759" s="40">
        <f t="shared" si="231"/>
        <v>0</v>
      </c>
      <c r="AE759" s="41">
        <f t="shared" si="232"/>
        <v>1</v>
      </c>
      <c r="AF759" s="4">
        <v>8</v>
      </c>
      <c r="AG759" s="4">
        <v>7</v>
      </c>
      <c r="AH759" s="87">
        <f t="shared" si="233"/>
        <v>0</v>
      </c>
      <c r="AI759" s="43">
        <f t="shared" si="234"/>
        <v>0</v>
      </c>
      <c r="AJ759" s="53">
        <f t="shared" si="235"/>
        <v>47.599999999999994</v>
      </c>
      <c r="AK759" s="53">
        <f t="shared" si="236"/>
        <v>2</v>
      </c>
      <c r="AL759" s="53">
        <f t="shared" si="237"/>
        <v>0</v>
      </c>
      <c r="AM759" s="88">
        <f t="shared" si="238"/>
        <v>160</v>
      </c>
      <c r="AN759" s="88">
        <f t="shared" si="239"/>
        <v>0</v>
      </c>
    </row>
    <row r="760" spans="1:40" ht="15" hidden="1" x14ac:dyDescent="0.25">
      <c r="A760" s="11" t="s">
        <v>742</v>
      </c>
      <c r="B760" s="13" t="s">
        <v>747</v>
      </c>
      <c r="C760" s="1" t="str">
        <f t="shared" si="223"/>
        <v>ORDU</v>
      </c>
      <c r="D760" s="14">
        <v>3</v>
      </c>
      <c r="E760" s="14">
        <v>89</v>
      </c>
      <c r="F760" s="14">
        <v>92</v>
      </c>
      <c r="G760" s="14">
        <v>184</v>
      </c>
      <c r="H760" s="15">
        <v>1</v>
      </c>
      <c r="I760" s="15">
        <v>72</v>
      </c>
      <c r="J760" s="15">
        <v>125</v>
      </c>
      <c r="K760" s="15">
        <v>198</v>
      </c>
      <c r="L760" s="49">
        <v>30</v>
      </c>
      <c r="M760" s="6">
        <v>19</v>
      </c>
      <c r="N760" s="16">
        <f t="shared" si="242"/>
        <v>14</v>
      </c>
      <c r="O760" s="17">
        <f t="shared" si="243"/>
        <v>7.6086956521739135E-2</v>
      </c>
      <c r="P760" s="10">
        <v>146</v>
      </c>
      <c r="Q760" s="10">
        <v>240</v>
      </c>
      <c r="R760" s="10">
        <v>197</v>
      </c>
      <c r="S760" s="10">
        <v>261</v>
      </c>
      <c r="T760" s="10">
        <v>437</v>
      </c>
      <c r="U760" s="10">
        <v>583</v>
      </c>
      <c r="V760" s="18">
        <f t="shared" si="224"/>
        <v>6.8493150684931503E-3</v>
      </c>
      <c r="W760" s="18">
        <f t="shared" si="225"/>
        <v>0.3</v>
      </c>
      <c r="X760" s="18">
        <f t="shared" si="226"/>
        <v>0.69035532994923854</v>
      </c>
      <c r="Y760" s="18">
        <f t="shared" si="227"/>
        <v>0.47597254004576661</v>
      </c>
      <c r="Z760" s="18">
        <f t="shared" si="228"/>
        <v>0.35849056603773582</v>
      </c>
      <c r="AA760" s="47">
        <f t="shared" si="229"/>
        <v>229</v>
      </c>
      <c r="AB760" s="6">
        <f t="shared" si="230"/>
        <v>61</v>
      </c>
      <c r="AC760" s="40">
        <v>198</v>
      </c>
      <c r="AD760" s="40">
        <f t="shared" si="231"/>
        <v>0</v>
      </c>
      <c r="AE760" s="41">
        <f t="shared" si="232"/>
        <v>1</v>
      </c>
      <c r="AF760" s="4">
        <v>8</v>
      </c>
      <c r="AG760" s="4">
        <v>12</v>
      </c>
      <c r="AH760" s="87">
        <f t="shared" si="233"/>
        <v>0.5</v>
      </c>
      <c r="AI760" s="43">
        <f t="shared" si="234"/>
        <v>0.66666666666666663</v>
      </c>
      <c r="AJ760" s="53">
        <f t="shared" si="235"/>
        <v>97.899999999999977</v>
      </c>
      <c r="AK760" s="53">
        <f t="shared" si="236"/>
        <v>4</v>
      </c>
      <c r="AL760" s="53">
        <f t="shared" si="237"/>
        <v>0</v>
      </c>
      <c r="AM760" s="88">
        <f t="shared" si="238"/>
        <v>320</v>
      </c>
      <c r="AN760" s="88">
        <f t="shared" si="239"/>
        <v>0</v>
      </c>
    </row>
    <row r="761" spans="1:40" ht="15" hidden="1" x14ac:dyDescent="0.25">
      <c r="A761" s="11" t="s">
        <v>742</v>
      </c>
      <c r="B761" s="13" t="s">
        <v>748</v>
      </c>
      <c r="C761" s="1" t="str">
        <f t="shared" si="223"/>
        <v>ORDU</v>
      </c>
      <c r="D761" s="14">
        <v>0</v>
      </c>
      <c r="E761" s="14">
        <v>48</v>
      </c>
      <c r="F761" s="14">
        <v>110</v>
      </c>
      <c r="G761" s="14">
        <v>158</v>
      </c>
      <c r="H761" s="15">
        <v>4</v>
      </c>
      <c r="I761" s="15">
        <v>46</v>
      </c>
      <c r="J761" s="15">
        <v>86</v>
      </c>
      <c r="K761" s="15">
        <v>136</v>
      </c>
      <c r="L761" s="49">
        <v>4</v>
      </c>
      <c r="M761" s="6">
        <v>9</v>
      </c>
      <c r="N761" s="16">
        <f t="shared" si="242"/>
        <v>-22</v>
      </c>
      <c r="O761" s="17">
        <f t="shared" si="243"/>
        <v>-0.13924050632911392</v>
      </c>
      <c r="P761" s="10">
        <v>146</v>
      </c>
      <c r="Q761" s="10">
        <v>206</v>
      </c>
      <c r="R761" s="10">
        <v>150</v>
      </c>
      <c r="S761" s="10">
        <v>198</v>
      </c>
      <c r="T761" s="10">
        <v>356</v>
      </c>
      <c r="U761" s="10">
        <v>502</v>
      </c>
      <c r="V761" s="18">
        <f t="shared" si="224"/>
        <v>2.7397260273972601E-2</v>
      </c>
      <c r="W761" s="18">
        <f t="shared" si="225"/>
        <v>0.22330097087378642</v>
      </c>
      <c r="X761" s="18">
        <f t="shared" si="226"/>
        <v>0.54</v>
      </c>
      <c r="Y761" s="18">
        <f t="shared" si="227"/>
        <v>0.35674157303370785</v>
      </c>
      <c r="Z761" s="18">
        <f t="shared" si="228"/>
        <v>0.26095617529880477</v>
      </c>
      <c r="AA761" s="47">
        <f t="shared" si="229"/>
        <v>229</v>
      </c>
      <c r="AB761" s="6">
        <f t="shared" si="230"/>
        <v>69</v>
      </c>
      <c r="AC761" s="40">
        <v>136</v>
      </c>
      <c r="AD761" s="40">
        <f t="shared" si="231"/>
        <v>0</v>
      </c>
      <c r="AE761" s="41">
        <f t="shared" si="232"/>
        <v>1</v>
      </c>
      <c r="AF761" s="4">
        <v>12</v>
      </c>
      <c r="AG761" s="4">
        <v>9</v>
      </c>
      <c r="AH761" s="87">
        <f t="shared" si="233"/>
        <v>0</v>
      </c>
      <c r="AI761" s="43">
        <f t="shared" si="234"/>
        <v>0</v>
      </c>
      <c r="AJ761" s="53">
        <f t="shared" si="235"/>
        <v>122.19999999999999</v>
      </c>
      <c r="AK761" s="53">
        <f t="shared" si="236"/>
        <v>6</v>
      </c>
      <c r="AL761" s="53">
        <f t="shared" si="237"/>
        <v>1</v>
      </c>
      <c r="AM761" s="88">
        <f t="shared" si="238"/>
        <v>480</v>
      </c>
      <c r="AN761" s="88">
        <f t="shared" si="239"/>
        <v>1200</v>
      </c>
    </row>
    <row r="762" spans="1:40" ht="15" hidden="1" x14ac:dyDescent="0.25">
      <c r="A762" s="11" t="s">
        <v>742</v>
      </c>
      <c r="B762" s="13" t="s">
        <v>749</v>
      </c>
      <c r="C762" s="1" t="str">
        <f t="shared" si="223"/>
        <v>ORDU</v>
      </c>
      <c r="D762" s="14">
        <v>160</v>
      </c>
      <c r="E762" s="14">
        <v>504</v>
      </c>
      <c r="F762" s="14">
        <v>723</v>
      </c>
      <c r="G762" s="14">
        <v>1387</v>
      </c>
      <c r="H762" s="15">
        <v>154</v>
      </c>
      <c r="I762" s="15">
        <v>572</v>
      </c>
      <c r="J762" s="15">
        <v>874</v>
      </c>
      <c r="K762" s="15">
        <v>1600</v>
      </c>
      <c r="L762" s="49">
        <v>76</v>
      </c>
      <c r="M762" s="6">
        <v>141</v>
      </c>
      <c r="N762" s="16">
        <f t="shared" si="242"/>
        <v>213</v>
      </c>
      <c r="O762" s="17">
        <f t="shared" si="243"/>
        <v>0.15356885364095169</v>
      </c>
      <c r="P762" s="10">
        <v>1093</v>
      </c>
      <c r="Q762" s="10">
        <v>1535</v>
      </c>
      <c r="R762" s="10">
        <v>1165</v>
      </c>
      <c r="S762" s="10">
        <v>1536</v>
      </c>
      <c r="T762" s="10">
        <v>2700</v>
      </c>
      <c r="U762" s="10">
        <v>3793</v>
      </c>
      <c r="V762" s="18">
        <f t="shared" si="224"/>
        <v>0.14089661482159194</v>
      </c>
      <c r="W762" s="18">
        <f t="shared" si="225"/>
        <v>0.37263843648208467</v>
      </c>
      <c r="X762" s="18">
        <f t="shared" si="226"/>
        <v>0.6944206008583691</v>
      </c>
      <c r="Y762" s="18">
        <f t="shared" si="227"/>
        <v>0.51148148148148154</v>
      </c>
      <c r="Z762" s="18">
        <f t="shared" si="228"/>
        <v>0.4046928552596889</v>
      </c>
      <c r="AA762" s="47">
        <f t="shared" si="229"/>
        <v>1319</v>
      </c>
      <c r="AB762" s="6">
        <f t="shared" si="230"/>
        <v>356</v>
      </c>
      <c r="AC762" s="40">
        <v>1407</v>
      </c>
      <c r="AD762" s="40">
        <f t="shared" si="231"/>
        <v>193</v>
      </c>
      <c r="AE762" s="41">
        <f t="shared" si="232"/>
        <v>0.87937500000000002</v>
      </c>
      <c r="AF762" s="4">
        <v>45</v>
      </c>
      <c r="AG762" s="4">
        <v>75</v>
      </c>
      <c r="AH762" s="87">
        <f t="shared" si="233"/>
        <v>0.66666666666666663</v>
      </c>
      <c r="AI762" s="43">
        <f t="shared" si="234"/>
        <v>0.8</v>
      </c>
      <c r="AJ762" s="53">
        <f t="shared" si="235"/>
        <v>508.99999999999977</v>
      </c>
      <c r="AK762" s="53">
        <f t="shared" si="236"/>
        <v>25</v>
      </c>
      <c r="AL762" s="53">
        <f t="shared" si="237"/>
        <v>5</v>
      </c>
      <c r="AM762" s="88">
        <f t="shared" si="238"/>
        <v>2000</v>
      </c>
      <c r="AN762" s="88">
        <f t="shared" si="239"/>
        <v>6000</v>
      </c>
    </row>
    <row r="763" spans="1:40" ht="15" hidden="1" x14ac:dyDescent="0.25">
      <c r="A763" s="11" t="s">
        <v>742</v>
      </c>
      <c r="B763" s="13" t="s">
        <v>750</v>
      </c>
      <c r="C763" s="1" t="str">
        <f t="shared" si="223"/>
        <v>ORDU</v>
      </c>
      <c r="D763" s="14">
        <v>26</v>
      </c>
      <c r="E763" s="14">
        <v>114</v>
      </c>
      <c r="F763" s="14">
        <v>174</v>
      </c>
      <c r="G763" s="14">
        <v>314</v>
      </c>
      <c r="H763" s="15">
        <v>14</v>
      </c>
      <c r="I763" s="15">
        <v>91</v>
      </c>
      <c r="J763" s="15">
        <v>184</v>
      </c>
      <c r="K763" s="15">
        <v>289</v>
      </c>
      <c r="L763" s="49">
        <v>17</v>
      </c>
      <c r="M763" s="6">
        <v>32</v>
      </c>
      <c r="N763" s="16">
        <f t="shared" si="242"/>
        <v>-25</v>
      </c>
      <c r="O763" s="17">
        <f t="shared" si="243"/>
        <v>-7.9617834394904455E-2</v>
      </c>
      <c r="P763" s="10">
        <v>277</v>
      </c>
      <c r="Q763" s="10">
        <v>412</v>
      </c>
      <c r="R763" s="10">
        <v>274</v>
      </c>
      <c r="S763" s="10">
        <v>373</v>
      </c>
      <c r="T763" s="10">
        <v>686</v>
      </c>
      <c r="U763" s="10">
        <v>963</v>
      </c>
      <c r="V763" s="18">
        <f t="shared" si="224"/>
        <v>5.0541516245487361E-2</v>
      </c>
      <c r="W763" s="18">
        <f t="shared" si="225"/>
        <v>0.220873786407767</v>
      </c>
      <c r="X763" s="18">
        <f t="shared" si="226"/>
        <v>0.61678832116788318</v>
      </c>
      <c r="Y763" s="18">
        <f t="shared" si="227"/>
        <v>0.37900874635568516</v>
      </c>
      <c r="Z763" s="18">
        <f t="shared" si="228"/>
        <v>0.28452751817237798</v>
      </c>
      <c r="AA763" s="47">
        <f t="shared" si="229"/>
        <v>426</v>
      </c>
      <c r="AB763" s="6">
        <f t="shared" si="230"/>
        <v>105</v>
      </c>
      <c r="AC763" s="40">
        <v>289</v>
      </c>
      <c r="AD763" s="40">
        <f t="shared" si="231"/>
        <v>0</v>
      </c>
      <c r="AE763" s="41">
        <f t="shared" si="232"/>
        <v>1</v>
      </c>
      <c r="AF763" s="4">
        <v>14</v>
      </c>
      <c r="AG763" s="4">
        <v>18</v>
      </c>
      <c r="AH763" s="87">
        <f t="shared" si="233"/>
        <v>0.2857142857142857</v>
      </c>
      <c r="AI763" s="43">
        <f t="shared" si="234"/>
        <v>0.44444444444444442</v>
      </c>
      <c r="AJ763" s="53">
        <f t="shared" si="235"/>
        <v>220.2</v>
      </c>
      <c r="AK763" s="53">
        <f t="shared" si="236"/>
        <v>11</v>
      </c>
      <c r="AL763" s="53">
        <f t="shared" si="237"/>
        <v>2</v>
      </c>
      <c r="AM763" s="88">
        <f t="shared" si="238"/>
        <v>880</v>
      </c>
      <c r="AN763" s="88">
        <f t="shared" si="239"/>
        <v>2400</v>
      </c>
    </row>
    <row r="764" spans="1:40" ht="15" hidden="1" customHeight="1" x14ac:dyDescent="0.25">
      <c r="A764" s="11" t="s">
        <v>742</v>
      </c>
      <c r="B764" s="13" t="s">
        <v>751</v>
      </c>
      <c r="C764" s="1" t="str">
        <f t="shared" si="223"/>
        <v>ORDU</v>
      </c>
      <c r="D764" s="14">
        <v>0</v>
      </c>
      <c r="E764" s="14">
        <v>17</v>
      </c>
      <c r="F764" s="14">
        <v>20</v>
      </c>
      <c r="G764" s="14">
        <v>37</v>
      </c>
      <c r="H764" s="15">
        <v>1</v>
      </c>
      <c r="I764" s="15">
        <v>33</v>
      </c>
      <c r="J764" s="15">
        <v>54</v>
      </c>
      <c r="K764" s="15">
        <v>88</v>
      </c>
      <c r="L764" s="49">
        <v>3</v>
      </c>
      <c r="M764" s="6">
        <v>14</v>
      </c>
      <c r="N764" s="16">
        <f t="shared" si="242"/>
        <v>51</v>
      </c>
      <c r="O764" s="17">
        <f t="shared" si="243"/>
        <v>1.3783783783783783</v>
      </c>
      <c r="P764" s="10">
        <v>54</v>
      </c>
      <c r="Q764" s="10">
        <v>79</v>
      </c>
      <c r="R764" s="10">
        <v>40</v>
      </c>
      <c r="S764" s="10">
        <v>60</v>
      </c>
      <c r="T764" s="10">
        <v>119</v>
      </c>
      <c r="U764" s="10">
        <v>173</v>
      </c>
      <c r="V764" s="18">
        <f t="shared" si="224"/>
        <v>1.8518518518518517E-2</v>
      </c>
      <c r="W764" s="18">
        <f t="shared" si="225"/>
        <v>0.41772151898734178</v>
      </c>
      <c r="X764" s="18">
        <f t="shared" si="226"/>
        <v>1.075</v>
      </c>
      <c r="Y764" s="18">
        <f t="shared" si="227"/>
        <v>0.6386554621848739</v>
      </c>
      <c r="Z764" s="18">
        <f t="shared" si="228"/>
        <v>0.44508670520231214</v>
      </c>
      <c r="AA764" s="47">
        <f t="shared" si="229"/>
        <v>43</v>
      </c>
      <c r="AB764" s="6">
        <f t="shared" si="230"/>
        <v>-3</v>
      </c>
      <c r="AC764" s="40">
        <v>46</v>
      </c>
      <c r="AD764" s="40">
        <f t="shared" si="231"/>
        <v>42</v>
      </c>
      <c r="AE764" s="41">
        <f t="shared" si="232"/>
        <v>0.52272727272727271</v>
      </c>
      <c r="AF764" s="4">
        <v>1</v>
      </c>
      <c r="AG764" s="4">
        <v>3</v>
      </c>
      <c r="AH764" s="87">
        <f t="shared" si="233"/>
        <v>2</v>
      </c>
      <c r="AI764" s="43">
        <f t="shared" si="234"/>
        <v>1.3333333333333333</v>
      </c>
      <c r="AJ764" s="53">
        <f t="shared" si="235"/>
        <v>7.2999999999999972</v>
      </c>
      <c r="AK764" s="53">
        <f t="shared" si="236"/>
        <v>0</v>
      </c>
      <c r="AL764" s="53">
        <f t="shared" si="237"/>
        <v>0</v>
      </c>
      <c r="AM764" s="88">
        <f t="shared" si="238"/>
        <v>0</v>
      </c>
      <c r="AN764" s="88">
        <f t="shared" si="239"/>
        <v>0</v>
      </c>
    </row>
    <row r="765" spans="1:40" ht="15" hidden="1" x14ac:dyDescent="0.25">
      <c r="A765" s="11" t="s">
        <v>742</v>
      </c>
      <c r="B765" s="13" t="s">
        <v>752</v>
      </c>
      <c r="C765" s="1" t="str">
        <f t="shared" si="223"/>
        <v>ORDU</v>
      </c>
      <c r="D765" s="14">
        <v>6</v>
      </c>
      <c r="E765" s="14">
        <v>50</v>
      </c>
      <c r="F765" s="14">
        <v>74</v>
      </c>
      <c r="G765" s="14">
        <v>130</v>
      </c>
      <c r="H765" s="15">
        <v>6</v>
      </c>
      <c r="I765" s="15">
        <v>38</v>
      </c>
      <c r="J765" s="15">
        <v>73</v>
      </c>
      <c r="K765" s="15">
        <v>117</v>
      </c>
      <c r="L765" s="49">
        <v>8</v>
      </c>
      <c r="M765" s="6">
        <v>5</v>
      </c>
      <c r="N765" s="16">
        <f t="shared" si="242"/>
        <v>-13</v>
      </c>
      <c r="O765" s="17">
        <f t="shared" si="243"/>
        <v>-0.1</v>
      </c>
      <c r="P765" s="10">
        <v>113</v>
      </c>
      <c r="Q765" s="10">
        <v>124</v>
      </c>
      <c r="R765" s="10">
        <v>121</v>
      </c>
      <c r="S765" s="10">
        <v>146</v>
      </c>
      <c r="T765" s="10">
        <v>245</v>
      </c>
      <c r="U765" s="10">
        <v>358</v>
      </c>
      <c r="V765" s="18">
        <f t="shared" si="224"/>
        <v>5.3097345132743362E-2</v>
      </c>
      <c r="W765" s="18">
        <f t="shared" si="225"/>
        <v>0.30645161290322581</v>
      </c>
      <c r="X765" s="18">
        <f t="shared" si="226"/>
        <v>0.62809917355371903</v>
      </c>
      <c r="Y765" s="18">
        <f t="shared" si="227"/>
        <v>0.46530612244897956</v>
      </c>
      <c r="Z765" s="18">
        <f t="shared" si="228"/>
        <v>0.33519553072625696</v>
      </c>
      <c r="AA765" s="47">
        <f t="shared" si="229"/>
        <v>131</v>
      </c>
      <c r="AB765" s="6">
        <f t="shared" si="230"/>
        <v>45</v>
      </c>
      <c r="AC765" s="40">
        <v>117</v>
      </c>
      <c r="AD765" s="40">
        <f t="shared" si="231"/>
        <v>0</v>
      </c>
      <c r="AE765" s="41">
        <f t="shared" si="232"/>
        <v>1</v>
      </c>
      <c r="AF765" s="4">
        <v>6</v>
      </c>
      <c r="AG765" s="4">
        <v>9</v>
      </c>
      <c r="AH765" s="87">
        <f t="shared" si="233"/>
        <v>0.5</v>
      </c>
      <c r="AI765" s="43">
        <f t="shared" si="234"/>
        <v>0.66666666666666663</v>
      </c>
      <c r="AJ765" s="53">
        <f t="shared" si="235"/>
        <v>57.5</v>
      </c>
      <c r="AK765" s="53">
        <f t="shared" si="236"/>
        <v>2</v>
      </c>
      <c r="AL765" s="53">
        <f t="shared" si="237"/>
        <v>0</v>
      </c>
      <c r="AM765" s="88">
        <f t="shared" si="238"/>
        <v>160</v>
      </c>
      <c r="AN765" s="88">
        <f t="shared" si="239"/>
        <v>0</v>
      </c>
    </row>
    <row r="766" spans="1:40" ht="15" hidden="1" x14ac:dyDescent="0.25">
      <c r="A766" s="11" t="s">
        <v>742</v>
      </c>
      <c r="B766" s="13" t="s">
        <v>753</v>
      </c>
      <c r="C766" s="1" t="str">
        <f t="shared" si="223"/>
        <v>ORDU</v>
      </c>
      <c r="D766" s="14">
        <v>3</v>
      </c>
      <c r="E766" s="14">
        <v>77</v>
      </c>
      <c r="F766" s="14">
        <v>97</v>
      </c>
      <c r="G766" s="14">
        <v>177</v>
      </c>
      <c r="H766" s="15">
        <v>9</v>
      </c>
      <c r="I766" s="15">
        <v>84</v>
      </c>
      <c r="J766" s="15">
        <v>87</v>
      </c>
      <c r="K766" s="15">
        <v>180</v>
      </c>
      <c r="L766" s="49">
        <v>14</v>
      </c>
      <c r="M766" s="6">
        <v>14</v>
      </c>
      <c r="N766" s="16">
        <f t="shared" ref="N766:N797" si="244">K766-G766</f>
        <v>3</v>
      </c>
      <c r="O766" s="17">
        <f t="shared" ref="O766:O797" si="245">(K766-G766)/G766</f>
        <v>1.6949152542372881E-2</v>
      </c>
      <c r="P766" s="10">
        <v>163</v>
      </c>
      <c r="Q766" s="10">
        <v>227</v>
      </c>
      <c r="R766" s="10">
        <v>153</v>
      </c>
      <c r="S766" s="10">
        <v>215</v>
      </c>
      <c r="T766" s="10">
        <v>380</v>
      </c>
      <c r="U766" s="10">
        <v>543</v>
      </c>
      <c r="V766" s="18">
        <f t="shared" si="224"/>
        <v>5.5214723926380369E-2</v>
      </c>
      <c r="W766" s="18">
        <f t="shared" si="225"/>
        <v>0.37004405286343611</v>
      </c>
      <c r="X766" s="18">
        <f t="shared" si="226"/>
        <v>0.56862745098039214</v>
      </c>
      <c r="Y766" s="18">
        <f t="shared" si="227"/>
        <v>0.45</v>
      </c>
      <c r="Z766" s="18">
        <f t="shared" si="228"/>
        <v>0.33149171270718231</v>
      </c>
      <c r="AA766" s="47">
        <f t="shared" si="229"/>
        <v>209</v>
      </c>
      <c r="AB766" s="6">
        <f t="shared" si="230"/>
        <v>66</v>
      </c>
      <c r="AC766" s="40">
        <v>180</v>
      </c>
      <c r="AD766" s="40">
        <f t="shared" si="231"/>
        <v>0</v>
      </c>
      <c r="AE766" s="41">
        <f t="shared" si="232"/>
        <v>1</v>
      </c>
      <c r="AF766" s="4">
        <v>9</v>
      </c>
      <c r="AG766" s="4">
        <v>10</v>
      </c>
      <c r="AH766" s="87">
        <f t="shared" si="233"/>
        <v>0.1111111111111111</v>
      </c>
      <c r="AI766" s="43">
        <f t="shared" si="234"/>
        <v>0.2</v>
      </c>
      <c r="AJ766" s="53">
        <f t="shared" si="235"/>
        <v>95</v>
      </c>
      <c r="AK766" s="53">
        <f t="shared" si="236"/>
        <v>4</v>
      </c>
      <c r="AL766" s="53">
        <f t="shared" si="237"/>
        <v>0</v>
      </c>
      <c r="AM766" s="88">
        <f t="shared" si="238"/>
        <v>320</v>
      </c>
      <c r="AN766" s="88">
        <f t="shared" si="239"/>
        <v>0</v>
      </c>
    </row>
    <row r="767" spans="1:40" ht="15" hidden="1" x14ac:dyDescent="0.25">
      <c r="A767" s="11" t="s">
        <v>742</v>
      </c>
      <c r="B767" s="13" t="s">
        <v>754</v>
      </c>
      <c r="C767" s="1" t="str">
        <f t="shared" si="223"/>
        <v>ORDU</v>
      </c>
      <c r="D767" s="14">
        <v>2</v>
      </c>
      <c r="E767" s="14">
        <v>20</v>
      </c>
      <c r="F767" s="14">
        <v>21</v>
      </c>
      <c r="G767" s="14">
        <v>43</v>
      </c>
      <c r="H767" s="15">
        <v>0</v>
      </c>
      <c r="I767" s="15">
        <v>12</v>
      </c>
      <c r="J767" s="15">
        <v>26</v>
      </c>
      <c r="K767" s="15">
        <v>38</v>
      </c>
      <c r="L767" s="49">
        <v>5</v>
      </c>
      <c r="M767" s="6">
        <v>6</v>
      </c>
      <c r="N767" s="16">
        <f t="shared" si="244"/>
        <v>-5</v>
      </c>
      <c r="O767" s="17">
        <f t="shared" si="245"/>
        <v>-0.11627906976744186</v>
      </c>
      <c r="P767" s="10">
        <v>58</v>
      </c>
      <c r="Q767" s="10">
        <v>68</v>
      </c>
      <c r="R767" s="10">
        <v>55</v>
      </c>
      <c r="S767" s="10">
        <v>70</v>
      </c>
      <c r="T767" s="10">
        <v>123</v>
      </c>
      <c r="U767" s="10">
        <v>181</v>
      </c>
      <c r="V767" s="18">
        <f t="shared" si="224"/>
        <v>0</v>
      </c>
      <c r="W767" s="18">
        <f t="shared" si="225"/>
        <v>0.17647058823529413</v>
      </c>
      <c r="X767" s="18">
        <f t="shared" si="226"/>
        <v>0.45454545454545453</v>
      </c>
      <c r="Y767" s="18">
        <f t="shared" si="227"/>
        <v>0.30081300813008133</v>
      </c>
      <c r="Z767" s="18">
        <f t="shared" si="228"/>
        <v>0.20441988950276244</v>
      </c>
      <c r="AA767" s="47">
        <f t="shared" si="229"/>
        <v>86</v>
      </c>
      <c r="AB767" s="6">
        <f t="shared" si="230"/>
        <v>30</v>
      </c>
      <c r="AC767" s="40">
        <v>38</v>
      </c>
      <c r="AD767" s="40">
        <f t="shared" si="231"/>
        <v>0</v>
      </c>
      <c r="AE767" s="41">
        <f t="shared" si="232"/>
        <v>1</v>
      </c>
      <c r="AF767" s="4">
        <v>3</v>
      </c>
      <c r="AG767" s="4">
        <v>5</v>
      </c>
      <c r="AH767" s="87">
        <f t="shared" si="233"/>
        <v>0.66666666666666663</v>
      </c>
      <c r="AI767" s="43">
        <f t="shared" si="234"/>
        <v>0.8</v>
      </c>
      <c r="AJ767" s="53">
        <f t="shared" si="235"/>
        <v>49.099999999999994</v>
      </c>
      <c r="AK767" s="53">
        <f t="shared" si="236"/>
        <v>2</v>
      </c>
      <c r="AL767" s="53">
        <f t="shared" si="237"/>
        <v>0</v>
      </c>
      <c r="AM767" s="88">
        <f t="shared" si="238"/>
        <v>160</v>
      </c>
      <c r="AN767" s="88">
        <f t="shared" si="239"/>
        <v>0</v>
      </c>
    </row>
    <row r="768" spans="1:40" ht="15" hidden="1" x14ac:dyDescent="0.25">
      <c r="A768" s="11" t="s">
        <v>742</v>
      </c>
      <c r="B768" s="13" t="s">
        <v>755</v>
      </c>
      <c r="C768" s="1" t="str">
        <f t="shared" si="223"/>
        <v>ORDU</v>
      </c>
      <c r="D768" s="14">
        <v>3</v>
      </c>
      <c r="E768" s="14">
        <v>46</v>
      </c>
      <c r="F768" s="14">
        <v>75</v>
      </c>
      <c r="G768" s="14">
        <v>124</v>
      </c>
      <c r="H768" s="15">
        <v>17</v>
      </c>
      <c r="I768" s="15">
        <v>34</v>
      </c>
      <c r="J768" s="15">
        <v>55</v>
      </c>
      <c r="K768" s="15">
        <v>106</v>
      </c>
      <c r="L768" s="49">
        <v>6</v>
      </c>
      <c r="M768" s="6">
        <v>4</v>
      </c>
      <c r="N768" s="16">
        <f t="shared" si="244"/>
        <v>-18</v>
      </c>
      <c r="O768" s="17">
        <f t="shared" si="245"/>
        <v>-0.14516129032258066</v>
      </c>
      <c r="P768" s="10">
        <v>99</v>
      </c>
      <c r="Q768" s="10">
        <v>106</v>
      </c>
      <c r="R768" s="10">
        <v>90</v>
      </c>
      <c r="S768" s="10">
        <v>112</v>
      </c>
      <c r="T768" s="10">
        <v>196</v>
      </c>
      <c r="U768" s="10">
        <v>295</v>
      </c>
      <c r="V768" s="18">
        <f t="shared" si="224"/>
        <v>0.17171717171717171</v>
      </c>
      <c r="W768" s="18">
        <f t="shared" si="225"/>
        <v>0.32075471698113206</v>
      </c>
      <c r="X768" s="18">
        <f t="shared" si="226"/>
        <v>0.6333333333333333</v>
      </c>
      <c r="Y768" s="18">
        <f t="shared" si="227"/>
        <v>0.4642857142857143</v>
      </c>
      <c r="Z768" s="18">
        <f t="shared" si="228"/>
        <v>0.36610169491525424</v>
      </c>
      <c r="AA768" s="47">
        <f t="shared" si="229"/>
        <v>105</v>
      </c>
      <c r="AB768" s="6">
        <f t="shared" si="230"/>
        <v>33</v>
      </c>
      <c r="AC768" s="40">
        <v>106</v>
      </c>
      <c r="AD768" s="40">
        <f t="shared" si="231"/>
        <v>0</v>
      </c>
      <c r="AE768" s="41">
        <f t="shared" si="232"/>
        <v>1</v>
      </c>
      <c r="AF768" s="4">
        <v>8</v>
      </c>
      <c r="AG768" s="4">
        <v>7</v>
      </c>
      <c r="AH768" s="87">
        <f t="shared" si="233"/>
        <v>0</v>
      </c>
      <c r="AI768" s="43">
        <f t="shared" si="234"/>
        <v>0</v>
      </c>
      <c r="AJ768" s="53">
        <f t="shared" si="235"/>
        <v>46.199999999999989</v>
      </c>
      <c r="AK768" s="53">
        <f t="shared" si="236"/>
        <v>2</v>
      </c>
      <c r="AL768" s="53">
        <f t="shared" si="237"/>
        <v>0</v>
      </c>
      <c r="AM768" s="88">
        <f t="shared" si="238"/>
        <v>160</v>
      </c>
      <c r="AN768" s="88">
        <f t="shared" si="239"/>
        <v>0</v>
      </c>
    </row>
    <row r="769" spans="1:40" ht="15" hidden="1" x14ac:dyDescent="0.25">
      <c r="A769" s="11" t="s">
        <v>742</v>
      </c>
      <c r="B769" s="13" t="s">
        <v>756</v>
      </c>
      <c r="C769" s="1" t="str">
        <f t="shared" si="223"/>
        <v>ORDU</v>
      </c>
      <c r="D769" s="14">
        <v>61</v>
      </c>
      <c r="E769" s="14">
        <v>194</v>
      </c>
      <c r="F769" s="14">
        <v>183</v>
      </c>
      <c r="G769" s="14">
        <v>438</v>
      </c>
      <c r="H769" s="15">
        <v>29</v>
      </c>
      <c r="I769" s="15">
        <v>180</v>
      </c>
      <c r="J769" s="15">
        <v>187</v>
      </c>
      <c r="K769" s="15">
        <v>396</v>
      </c>
      <c r="L769" s="49">
        <v>69</v>
      </c>
      <c r="M769" s="6">
        <v>14</v>
      </c>
      <c r="N769" s="16">
        <f t="shared" si="244"/>
        <v>-42</v>
      </c>
      <c r="O769" s="17">
        <f t="shared" si="245"/>
        <v>-9.5890410958904104E-2</v>
      </c>
      <c r="P769" s="10">
        <v>339</v>
      </c>
      <c r="Q769" s="10">
        <v>496</v>
      </c>
      <c r="R769" s="10">
        <v>384</v>
      </c>
      <c r="S769" s="10">
        <v>506</v>
      </c>
      <c r="T769" s="10">
        <v>880</v>
      </c>
      <c r="U769" s="10">
        <v>1219</v>
      </c>
      <c r="V769" s="18">
        <f t="shared" si="224"/>
        <v>8.5545722713864306E-2</v>
      </c>
      <c r="W769" s="18">
        <f t="shared" si="225"/>
        <v>0.36290322580645162</v>
      </c>
      <c r="X769" s="18">
        <f t="shared" si="226"/>
        <v>0.63020833333333337</v>
      </c>
      <c r="Y769" s="18">
        <f t="shared" si="227"/>
        <v>0.47954545454545455</v>
      </c>
      <c r="Z769" s="18">
        <f t="shared" si="228"/>
        <v>0.36997538966365873</v>
      </c>
      <c r="AA769" s="47">
        <f t="shared" si="229"/>
        <v>458</v>
      </c>
      <c r="AB769" s="6">
        <f t="shared" si="230"/>
        <v>142</v>
      </c>
      <c r="AC769" s="40">
        <v>396</v>
      </c>
      <c r="AD769" s="40">
        <f t="shared" si="231"/>
        <v>0</v>
      </c>
      <c r="AE769" s="41">
        <f t="shared" si="232"/>
        <v>1</v>
      </c>
      <c r="AF769" s="4">
        <v>24</v>
      </c>
      <c r="AG769" s="4">
        <v>26</v>
      </c>
      <c r="AH769" s="87">
        <f t="shared" si="233"/>
        <v>8.3333333333333329E-2</v>
      </c>
      <c r="AI769" s="43">
        <f t="shared" si="234"/>
        <v>0.15384615384615385</v>
      </c>
      <c r="AJ769" s="53">
        <f t="shared" si="235"/>
        <v>194</v>
      </c>
      <c r="AK769" s="53">
        <f t="shared" si="236"/>
        <v>9</v>
      </c>
      <c r="AL769" s="53">
        <f t="shared" si="237"/>
        <v>1</v>
      </c>
      <c r="AM769" s="88">
        <f t="shared" si="238"/>
        <v>720</v>
      </c>
      <c r="AN769" s="88">
        <f t="shared" si="239"/>
        <v>1200</v>
      </c>
    </row>
    <row r="770" spans="1:40" ht="15" hidden="1" x14ac:dyDescent="0.25">
      <c r="A770" s="11" t="s">
        <v>742</v>
      </c>
      <c r="B770" s="13" t="s">
        <v>757</v>
      </c>
      <c r="C770" s="1" t="str">
        <f t="shared" si="223"/>
        <v>ORDU</v>
      </c>
      <c r="D770" s="14">
        <v>22</v>
      </c>
      <c r="E770" s="14">
        <v>167</v>
      </c>
      <c r="F770" s="14">
        <v>172</v>
      </c>
      <c r="G770" s="14">
        <v>361</v>
      </c>
      <c r="H770" s="15">
        <v>17</v>
      </c>
      <c r="I770" s="15">
        <v>169</v>
      </c>
      <c r="J770" s="15">
        <v>206</v>
      </c>
      <c r="K770" s="15">
        <v>392</v>
      </c>
      <c r="L770" s="49">
        <v>52</v>
      </c>
      <c r="M770" s="6">
        <v>23</v>
      </c>
      <c r="N770" s="16">
        <f t="shared" si="244"/>
        <v>31</v>
      </c>
      <c r="O770" s="17">
        <f t="shared" si="245"/>
        <v>8.5872576177285317E-2</v>
      </c>
      <c r="P770" s="10">
        <v>318</v>
      </c>
      <c r="Q770" s="10">
        <v>495</v>
      </c>
      <c r="R770" s="10">
        <v>403</v>
      </c>
      <c r="S770" s="10">
        <v>523</v>
      </c>
      <c r="T770" s="10">
        <v>898</v>
      </c>
      <c r="U770" s="10">
        <v>1216</v>
      </c>
      <c r="V770" s="18">
        <f t="shared" si="224"/>
        <v>5.3459119496855348E-2</v>
      </c>
      <c r="W770" s="18">
        <f t="shared" si="225"/>
        <v>0.34141414141414139</v>
      </c>
      <c r="X770" s="18">
        <f t="shared" si="226"/>
        <v>0.5831265508684863</v>
      </c>
      <c r="Y770" s="18">
        <f t="shared" si="227"/>
        <v>0.44988864142538976</v>
      </c>
      <c r="Z770" s="18">
        <f t="shared" si="228"/>
        <v>0.34621710526315791</v>
      </c>
      <c r="AA770" s="47">
        <f t="shared" si="229"/>
        <v>494</v>
      </c>
      <c r="AB770" s="6">
        <f t="shared" si="230"/>
        <v>168</v>
      </c>
      <c r="AC770" s="40">
        <v>392</v>
      </c>
      <c r="AD770" s="40">
        <f t="shared" si="231"/>
        <v>0</v>
      </c>
      <c r="AE770" s="41">
        <f t="shared" si="232"/>
        <v>1</v>
      </c>
      <c r="AF770" s="4">
        <v>17</v>
      </c>
      <c r="AG770" s="4">
        <v>26</v>
      </c>
      <c r="AH770" s="87">
        <f t="shared" si="233"/>
        <v>0.52941176470588236</v>
      </c>
      <c r="AI770" s="43">
        <f t="shared" si="234"/>
        <v>0.69230769230769229</v>
      </c>
      <c r="AJ770" s="53">
        <f t="shared" si="235"/>
        <v>224.59999999999991</v>
      </c>
      <c r="AK770" s="53">
        <f t="shared" si="236"/>
        <v>11</v>
      </c>
      <c r="AL770" s="53">
        <f t="shared" si="237"/>
        <v>2</v>
      </c>
      <c r="AM770" s="88">
        <f t="shared" si="238"/>
        <v>880</v>
      </c>
      <c r="AN770" s="88">
        <f t="shared" si="239"/>
        <v>2400</v>
      </c>
    </row>
    <row r="771" spans="1:40" ht="15" hidden="1" x14ac:dyDescent="0.25">
      <c r="A771" s="11" t="s">
        <v>742</v>
      </c>
      <c r="B771" s="13" t="s">
        <v>758</v>
      </c>
      <c r="C771" s="1" t="str">
        <f t="shared" si="223"/>
        <v>ORDU</v>
      </c>
      <c r="D771" s="14">
        <v>5</v>
      </c>
      <c r="E771" s="14">
        <v>21</v>
      </c>
      <c r="F771" s="14">
        <v>30</v>
      </c>
      <c r="G771" s="14">
        <v>56</v>
      </c>
      <c r="H771" s="15">
        <v>6</v>
      </c>
      <c r="I771" s="15">
        <v>22</v>
      </c>
      <c r="J771" s="15">
        <v>31</v>
      </c>
      <c r="K771" s="15">
        <v>59</v>
      </c>
      <c r="L771" s="49">
        <v>11</v>
      </c>
      <c r="M771" s="6">
        <v>7</v>
      </c>
      <c r="N771" s="16">
        <f t="shared" si="244"/>
        <v>3</v>
      </c>
      <c r="O771" s="17">
        <f t="shared" si="245"/>
        <v>5.3571428571428568E-2</v>
      </c>
      <c r="P771" s="10">
        <v>94</v>
      </c>
      <c r="Q771" s="10">
        <v>99</v>
      </c>
      <c r="R771" s="10">
        <v>85</v>
      </c>
      <c r="S771" s="10">
        <v>106</v>
      </c>
      <c r="T771" s="10">
        <v>184</v>
      </c>
      <c r="U771" s="10">
        <v>278</v>
      </c>
      <c r="V771" s="18">
        <f t="shared" si="224"/>
        <v>6.3829787234042548E-2</v>
      </c>
      <c r="W771" s="18">
        <f t="shared" si="225"/>
        <v>0.22222222222222221</v>
      </c>
      <c r="X771" s="18">
        <f t="shared" si="226"/>
        <v>0.41176470588235292</v>
      </c>
      <c r="Y771" s="18">
        <f t="shared" si="227"/>
        <v>0.30978260869565216</v>
      </c>
      <c r="Z771" s="18">
        <f t="shared" si="228"/>
        <v>0.22661870503597123</v>
      </c>
      <c r="AA771" s="47">
        <f t="shared" si="229"/>
        <v>127</v>
      </c>
      <c r="AB771" s="6">
        <f t="shared" si="230"/>
        <v>50</v>
      </c>
      <c r="AC771" s="40">
        <v>59</v>
      </c>
      <c r="AD771" s="40">
        <f t="shared" si="231"/>
        <v>0</v>
      </c>
      <c r="AE771" s="41">
        <f t="shared" si="232"/>
        <v>1</v>
      </c>
      <c r="AF771" s="4">
        <v>4</v>
      </c>
      <c r="AG771" s="4">
        <v>4</v>
      </c>
      <c r="AH771" s="87">
        <f t="shared" si="233"/>
        <v>0</v>
      </c>
      <c r="AI771" s="43">
        <f t="shared" si="234"/>
        <v>0</v>
      </c>
      <c r="AJ771" s="53">
        <f t="shared" si="235"/>
        <v>71.799999999999983</v>
      </c>
      <c r="AK771" s="53">
        <f t="shared" si="236"/>
        <v>3</v>
      </c>
      <c r="AL771" s="53">
        <f t="shared" si="237"/>
        <v>0</v>
      </c>
      <c r="AM771" s="88">
        <f t="shared" si="238"/>
        <v>240</v>
      </c>
      <c r="AN771" s="88">
        <f t="shared" si="239"/>
        <v>0</v>
      </c>
    </row>
    <row r="772" spans="1:40" ht="15" hidden="1" x14ac:dyDescent="0.25">
      <c r="A772" s="11" t="s">
        <v>742</v>
      </c>
      <c r="B772" s="13" t="s">
        <v>759</v>
      </c>
      <c r="C772" s="1" t="str">
        <f t="shared" si="223"/>
        <v>ORDU</v>
      </c>
      <c r="D772" s="14">
        <v>12</v>
      </c>
      <c r="E772" s="14">
        <v>90</v>
      </c>
      <c r="F772" s="14">
        <v>101</v>
      </c>
      <c r="G772" s="14">
        <v>203</v>
      </c>
      <c r="H772" s="15">
        <v>18</v>
      </c>
      <c r="I772" s="15">
        <v>72</v>
      </c>
      <c r="J772" s="15">
        <v>111</v>
      </c>
      <c r="K772" s="15">
        <v>201</v>
      </c>
      <c r="L772" s="49">
        <v>13</v>
      </c>
      <c r="M772" s="6">
        <v>23</v>
      </c>
      <c r="N772" s="16">
        <f t="shared" si="244"/>
        <v>-2</v>
      </c>
      <c r="O772" s="17">
        <f t="shared" si="245"/>
        <v>-9.852216748768473E-3</v>
      </c>
      <c r="P772" s="10">
        <v>147</v>
      </c>
      <c r="Q772" s="10">
        <v>232</v>
      </c>
      <c r="R772" s="10">
        <v>158</v>
      </c>
      <c r="S772" s="10">
        <v>225</v>
      </c>
      <c r="T772" s="10">
        <v>390</v>
      </c>
      <c r="U772" s="10">
        <v>537</v>
      </c>
      <c r="V772" s="18">
        <f t="shared" si="224"/>
        <v>0.12244897959183673</v>
      </c>
      <c r="W772" s="18">
        <f t="shared" si="225"/>
        <v>0.31034482758620691</v>
      </c>
      <c r="X772" s="18">
        <f t="shared" si="226"/>
        <v>0.63924050632911389</v>
      </c>
      <c r="Y772" s="18">
        <f t="shared" si="227"/>
        <v>0.44358974358974357</v>
      </c>
      <c r="Z772" s="18">
        <f t="shared" si="228"/>
        <v>0.35567970204841715</v>
      </c>
      <c r="AA772" s="47">
        <f t="shared" si="229"/>
        <v>217</v>
      </c>
      <c r="AB772" s="6">
        <f t="shared" si="230"/>
        <v>57</v>
      </c>
      <c r="AC772" s="40">
        <v>201</v>
      </c>
      <c r="AD772" s="40">
        <f t="shared" si="231"/>
        <v>0</v>
      </c>
      <c r="AE772" s="41">
        <f t="shared" si="232"/>
        <v>1</v>
      </c>
      <c r="AF772" s="4">
        <v>12</v>
      </c>
      <c r="AG772" s="4">
        <v>15</v>
      </c>
      <c r="AH772" s="87">
        <f t="shared" si="233"/>
        <v>0.25</v>
      </c>
      <c r="AI772" s="43">
        <f t="shared" si="234"/>
        <v>0.4</v>
      </c>
      <c r="AJ772" s="53">
        <f t="shared" si="235"/>
        <v>100</v>
      </c>
      <c r="AK772" s="53">
        <f t="shared" si="236"/>
        <v>5</v>
      </c>
      <c r="AL772" s="53">
        <f t="shared" si="237"/>
        <v>1</v>
      </c>
      <c r="AM772" s="88">
        <f t="shared" si="238"/>
        <v>400</v>
      </c>
      <c r="AN772" s="88">
        <f t="shared" si="239"/>
        <v>1200</v>
      </c>
    </row>
    <row r="773" spans="1:40" ht="15" hidden="1" x14ac:dyDescent="0.25">
      <c r="A773" s="11" t="s">
        <v>742</v>
      </c>
      <c r="B773" s="13" t="s">
        <v>1101</v>
      </c>
      <c r="C773" s="1" t="str">
        <f t="shared" si="223"/>
        <v>ORDU</v>
      </c>
      <c r="D773" s="14">
        <v>7</v>
      </c>
      <c r="E773" s="14">
        <v>33</v>
      </c>
      <c r="F773" s="14">
        <v>55</v>
      </c>
      <c r="G773" s="14">
        <v>95</v>
      </c>
      <c r="H773" s="15">
        <v>7</v>
      </c>
      <c r="I773" s="15">
        <v>18</v>
      </c>
      <c r="J773" s="15">
        <v>72</v>
      </c>
      <c r="K773" s="15">
        <v>97</v>
      </c>
      <c r="L773" s="49">
        <v>2</v>
      </c>
      <c r="M773" s="6">
        <v>13</v>
      </c>
      <c r="N773" s="16">
        <f t="shared" si="244"/>
        <v>2</v>
      </c>
      <c r="O773" s="17">
        <f t="shared" si="245"/>
        <v>2.1052631578947368E-2</v>
      </c>
      <c r="P773" s="10">
        <v>117</v>
      </c>
      <c r="Q773" s="10">
        <v>137</v>
      </c>
      <c r="R773" s="10">
        <v>120</v>
      </c>
      <c r="S773" s="10">
        <v>152</v>
      </c>
      <c r="T773" s="10">
        <v>257</v>
      </c>
      <c r="U773" s="10">
        <v>374</v>
      </c>
      <c r="V773" s="18">
        <f t="shared" si="224"/>
        <v>5.9829059829059832E-2</v>
      </c>
      <c r="W773" s="18">
        <f t="shared" si="225"/>
        <v>0.13138686131386862</v>
      </c>
      <c r="X773" s="18">
        <f t="shared" si="226"/>
        <v>0.5083333333333333</v>
      </c>
      <c r="Y773" s="18">
        <f t="shared" si="227"/>
        <v>0.30739299610894943</v>
      </c>
      <c r="Z773" s="18">
        <f t="shared" si="228"/>
        <v>0.22994652406417113</v>
      </c>
      <c r="AA773" s="47">
        <f t="shared" si="229"/>
        <v>178</v>
      </c>
      <c r="AB773" s="6">
        <f t="shared" si="230"/>
        <v>59</v>
      </c>
      <c r="AC773" s="40">
        <v>97</v>
      </c>
      <c r="AD773" s="40">
        <f t="shared" si="231"/>
        <v>0</v>
      </c>
      <c r="AE773" s="41">
        <f t="shared" si="232"/>
        <v>1</v>
      </c>
      <c r="AF773" s="4">
        <v>3</v>
      </c>
      <c r="AG773" s="4">
        <v>7</v>
      </c>
      <c r="AH773" s="87">
        <f t="shared" si="233"/>
        <v>1.3333333333333333</v>
      </c>
      <c r="AI773" s="43">
        <f t="shared" si="234"/>
        <v>1.1428571428571428</v>
      </c>
      <c r="AJ773" s="53">
        <f t="shared" si="235"/>
        <v>100.89999999999998</v>
      </c>
      <c r="AK773" s="53">
        <f t="shared" si="236"/>
        <v>5</v>
      </c>
      <c r="AL773" s="53">
        <f t="shared" si="237"/>
        <v>1</v>
      </c>
      <c r="AM773" s="88">
        <f t="shared" si="238"/>
        <v>400</v>
      </c>
      <c r="AN773" s="88">
        <f t="shared" si="239"/>
        <v>1200</v>
      </c>
    </row>
    <row r="774" spans="1:40" ht="15" hidden="1" x14ac:dyDescent="0.25">
      <c r="A774" s="11" t="s">
        <v>742</v>
      </c>
      <c r="B774" s="13" t="s">
        <v>760</v>
      </c>
      <c r="C774" s="1" t="str">
        <f t="shared" ref="C774:C837" si="246">A774</f>
        <v>ORDU</v>
      </c>
      <c r="D774" s="14">
        <v>99</v>
      </c>
      <c r="E774" s="14">
        <v>465</v>
      </c>
      <c r="F774" s="14">
        <v>819</v>
      </c>
      <c r="G774" s="14">
        <v>1383</v>
      </c>
      <c r="H774" s="15">
        <v>120</v>
      </c>
      <c r="I774" s="15">
        <v>515</v>
      </c>
      <c r="J774" s="15">
        <v>936</v>
      </c>
      <c r="K774" s="15">
        <v>1571</v>
      </c>
      <c r="L774" s="49">
        <v>70</v>
      </c>
      <c r="M774" s="6">
        <v>187</v>
      </c>
      <c r="N774" s="16">
        <f t="shared" si="244"/>
        <v>188</v>
      </c>
      <c r="O774" s="17">
        <f t="shared" si="245"/>
        <v>0.13593637020968907</v>
      </c>
      <c r="P774" s="10">
        <v>1155</v>
      </c>
      <c r="Q774" s="10">
        <v>1714</v>
      </c>
      <c r="R774" s="10">
        <v>1286</v>
      </c>
      <c r="S774" s="10">
        <v>1705</v>
      </c>
      <c r="T774" s="10">
        <v>3000</v>
      </c>
      <c r="U774" s="10">
        <v>4155</v>
      </c>
      <c r="V774" s="18">
        <f t="shared" ref="V774:V837" si="247">H774/P774</f>
        <v>0.1038961038961039</v>
      </c>
      <c r="W774" s="18">
        <f t="shared" ref="W774:W837" si="248">I774/Q774</f>
        <v>0.30046674445740956</v>
      </c>
      <c r="X774" s="18">
        <f t="shared" ref="X774:X837" si="249">((J774+L774)-M774)/R774</f>
        <v>0.63685847589424571</v>
      </c>
      <c r="Y774" s="18">
        <f t="shared" ref="Y774:Y837" si="250">((I774+J774+L774)-M774)/T774</f>
        <v>0.44466666666666665</v>
      </c>
      <c r="Z774" s="18">
        <f t="shared" ref="Z774:Z837" si="251">((K774+L774)-M774)/U774</f>
        <v>0.34993983152827918</v>
      </c>
      <c r="AA774" s="47">
        <f t="shared" ref="AA774:AA837" si="252">T774-((I774+J774+L774)-M774)</f>
        <v>1666</v>
      </c>
      <c r="AB774" s="6">
        <f t="shared" ref="AB774:AB837" si="253">R774-((J774+L774)-M774)</f>
        <v>467</v>
      </c>
      <c r="AC774" s="40">
        <v>1443</v>
      </c>
      <c r="AD774" s="40">
        <f t="shared" ref="AD774:AD837" si="254">K774-AC774</f>
        <v>128</v>
      </c>
      <c r="AE774" s="41">
        <f t="shared" ref="AE774:AE837" si="255">AC774/K774</f>
        <v>0.9185232336091661</v>
      </c>
      <c r="AF774" s="4">
        <v>55</v>
      </c>
      <c r="AG774" s="4">
        <v>79</v>
      </c>
      <c r="AH774" s="87">
        <f t="shared" ref="AH774:AH837" si="256">IF((AG774-AF774)/AF774&gt;0,(AG774-AF774)/AF774,0)</f>
        <v>0.43636363636363634</v>
      </c>
      <c r="AI774" s="43">
        <f t="shared" ref="AI774:AI837" si="257">IF(((AG774-AF774)*2)/AG774&gt;0,((AG774-AF774)*2)/AG774,0)</f>
        <v>0.60759493670886078</v>
      </c>
      <c r="AJ774" s="53">
        <f t="shared" ref="AJ774:AJ837" si="258">IF((T774*0.7)-((I774+J774+L774)-M774)&gt;0,(T774*0.7)-((I774+J774+L774)-M774),0)</f>
        <v>766</v>
      </c>
      <c r="AK774" s="53">
        <f t="shared" ref="AK774:AK837" si="259">IF(AJ774/20&gt;0,INT(AJ774/20),0)</f>
        <v>38</v>
      </c>
      <c r="AL774" s="53">
        <f t="shared" ref="AL774:AL837" si="260">IF(AK774/5&gt;0.49,INT(AK774/5),0)</f>
        <v>7</v>
      </c>
      <c r="AM774" s="88">
        <f t="shared" si="238"/>
        <v>3040</v>
      </c>
      <c r="AN774" s="88">
        <f t="shared" si="239"/>
        <v>8400</v>
      </c>
    </row>
    <row r="775" spans="1:40" ht="15" hidden="1" x14ac:dyDescent="0.25">
      <c r="A775" s="11" t="s">
        <v>761</v>
      </c>
      <c r="B775" s="13" t="s">
        <v>762</v>
      </c>
      <c r="C775" s="1" t="str">
        <f t="shared" si="246"/>
        <v>OSMANİYE</v>
      </c>
      <c r="D775" s="14">
        <v>6</v>
      </c>
      <c r="E775" s="14">
        <v>94</v>
      </c>
      <c r="F775" s="14">
        <v>194</v>
      </c>
      <c r="G775" s="14">
        <v>294</v>
      </c>
      <c r="H775" s="15">
        <v>28</v>
      </c>
      <c r="I775" s="15">
        <v>75</v>
      </c>
      <c r="J775" s="15">
        <v>209</v>
      </c>
      <c r="K775" s="15">
        <v>312</v>
      </c>
      <c r="L775" s="49">
        <v>13</v>
      </c>
      <c r="M775" s="6">
        <v>45</v>
      </c>
      <c r="N775" s="16">
        <f t="shared" si="244"/>
        <v>18</v>
      </c>
      <c r="O775" s="17">
        <f t="shared" si="245"/>
        <v>6.1224489795918366E-2</v>
      </c>
      <c r="P775" s="10">
        <v>277</v>
      </c>
      <c r="Q775" s="10">
        <v>360</v>
      </c>
      <c r="R775" s="10">
        <v>296</v>
      </c>
      <c r="S775" s="10">
        <v>376</v>
      </c>
      <c r="T775" s="10">
        <v>656</v>
      </c>
      <c r="U775" s="10">
        <v>933</v>
      </c>
      <c r="V775" s="18">
        <f t="shared" si="247"/>
        <v>0.10108303249097472</v>
      </c>
      <c r="W775" s="18">
        <f t="shared" si="248"/>
        <v>0.20833333333333334</v>
      </c>
      <c r="X775" s="18">
        <f t="shared" si="249"/>
        <v>0.59797297297297303</v>
      </c>
      <c r="Y775" s="18">
        <f t="shared" si="250"/>
        <v>0.38414634146341464</v>
      </c>
      <c r="Z775" s="18">
        <f t="shared" si="251"/>
        <v>0.30010718113612006</v>
      </c>
      <c r="AA775" s="47">
        <f t="shared" si="252"/>
        <v>404</v>
      </c>
      <c r="AB775" s="6">
        <f t="shared" si="253"/>
        <v>119</v>
      </c>
      <c r="AC775" s="40">
        <v>312</v>
      </c>
      <c r="AD775" s="40">
        <f t="shared" si="254"/>
        <v>0</v>
      </c>
      <c r="AE775" s="41">
        <f t="shared" si="255"/>
        <v>1</v>
      </c>
      <c r="AF775" s="4">
        <v>11</v>
      </c>
      <c r="AG775" s="4">
        <v>15</v>
      </c>
      <c r="AH775" s="87">
        <f t="shared" si="256"/>
        <v>0.36363636363636365</v>
      </c>
      <c r="AI775" s="43">
        <f t="shared" si="257"/>
        <v>0.53333333333333333</v>
      </c>
      <c r="AJ775" s="53">
        <f t="shared" si="258"/>
        <v>207.2</v>
      </c>
      <c r="AK775" s="53">
        <f t="shared" si="259"/>
        <v>10</v>
      </c>
      <c r="AL775" s="53">
        <f t="shared" si="260"/>
        <v>2</v>
      </c>
      <c r="AM775" s="88">
        <f t="shared" ref="AM775:AM838" si="261">IF(AK775&gt;0.49,(AK775*$AM$1)/1000,0)</f>
        <v>800</v>
      </c>
      <c r="AN775" s="88">
        <f t="shared" ref="AN775:AN838" si="262">IF(AL775&gt;0.49,(AL775*$AN$1)/1000,0)</f>
        <v>2400</v>
      </c>
    </row>
    <row r="776" spans="1:40" ht="15" hidden="1" x14ac:dyDescent="0.25">
      <c r="A776" s="11" t="s">
        <v>761</v>
      </c>
      <c r="B776" s="13" t="s">
        <v>763</v>
      </c>
      <c r="C776" s="1" t="str">
        <f t="shared" si="246"/>
        <v>OSMANİYE</v>
      </c>
      <c r="D776" s="14">
        <v>36</v>
      </c>
      <c r="E776" s="14">
        <v>355</v>
      </c>
      <c r="F776" s="14">
        <v>1118</v>
      </c>
      <c r="G776" s="14">
        <v>1509</v>
      </c>
      <c r="H776" s="15">
        <v>68</v>
      </c>
      <c r="I776" s="15">
        <v>331</v>
      </c>
      <c r="J776" s="15">
        <v>1257</v>
      </c>
      <c r="K776" s="15">
        <v>1656</v>
      </c>
      <c r="L776" s="49">
        <v>22</v>
      </c>
      <c r="M776" s="6">
        <v>432</v>
      </c>
      <c r="N776" s="16">
        <f t="shared" si="244"/>
        <v>147</v>
      </c>
      <c r="O776" s="17">
        <f t="shared" si="245"/>
        <v>9.7415506958250492E-2</v>
      </c>
      <c r="P776" s="10">
        <v>1119</v>
      </c>
      <c r="Q776" s="10">
        <v>1642</v>
      </c>
      <c r="R776" s="10">
        <v>1301</v>
      </c>
      <c r="S776" s="10">
        <v>1757</v>
      </c>
      <c r="T776" s="10">
        <v>2943</v>
      </c>
      <c r="U776" s="10">
        <v>4062</v>
      </c>
      <c r="V776" s="18">
        <f t="shared" si="247"/>
        <v>6.076854334226988E-2</v>
      </c>
      <c r="W776" s="18">
        <f t="shared" si="248"/>
        <v>0.20158343483556637</v>
      </c>
      <c r="X776" s="18">
        <f t="shared" si="249"/>
        <v>0.65103766333589541</v>
      </c>
      <c r="Y776" s="18">
        <f t="shared" si="250"/>
        <v>0.40027183146449202</v>
      </c>
      <c r="Z776" s="18">
        <f t="shared" si="251"/>
        <v>0.3067454455933038</v>
      </c>
      <c r="AA776" s="47">
        <f t="shared" si="252"/>
        <v>1765</v>
      </c>
      <c r="AB776" s="6">
        <f t="shared" si="253"/>
        <v>454</v>
      </c>
      <c r="AC776" s="40">
        <v>1637</v>
      </c>
      <c r="AD776" s="40">
        <f t="shared" si="254"/>
        <v>19</v>
      </c>
      <c r="AE776" s="41">
        <f t="shared" si="255"/>
        <v>0.98852657004830913</v>
      </c>
      <c r="AF776" s="4">
        <v>52</v>
      </c>
      <c r="AG776" s="4">
        <v>87</v>
      </c>
      <c r="AH776" s="87">
        <f t="shared" si="256"/>
        <v>0.67307692307692313</v>
      </c>
      <c r="AI776" s="43">
        <f t="shared" si="257"/>
        <v>0.8045977011494253</v>
      </c>
      <c r="AJ776" s="53">
        <f t="shared" si="258"/>
        <v>882.09999999999991</v>
      </c>
      <c r="AK776" s="53">
        <f t="shared" si="259"/>
        <v>44</v>
      </c>
      <c r="AL776" s="53">
        <f t="shared" si="260"/>
        <v>8</v>
      </c>
      <c r="AM776" s="88">
        <f t="shared" si="261"/>
        <v>3520</v>
      </c>
      <c r="AN776" s="88">
        <f t="shared" si="262"/>
        <v>9600</v>
      </c>
    </row>
    <row r="777" spans="1:40" ht="15" hidden="1" x14ac:dyDescent="0.25">
      <c r="A777" s="11" t="s">
        <v>761</v>
      </c>
      <c r="B777" s="13" t="s">
        <v>764</v>
      </c>
      <c r="C777" s="1" t="str">
        <f t="shared" si="246"/>
        <v>OSMANİYE</v>
      </c>
      <c r="D777" s="14">
        <v>7</v>
      </c>
      <c r="E777" s="14">
        <v>16</v>
      </c>
      <c r="F777" s="14">
        <v>12</v>
      </c>
      <c r="G777" s="14">
        <v>35</v>
      </c>
      <c r="H777" s="15">
        <v>1</v>
      </c>
      <c r="I777" s="15">
        <v>19</v>
      </c>
      <c r="J777" s="15">
        <v>24</v>
      </c>
      <c r="K777" s="15">
        <v>44</v>
      </c>
      <c r="L777" s="49">
        <v>1</v>
      </c>
      <c r="M777" s="6"/>
      <c r="N777" s="16">
        <f t="shared" si="244"/>
        <v>9</v>
      </c>
      <c r="O777" s="17">
        <f t="shared" si="245"/>
        <v>0.25714285714285712</v>
      </c>
      <c r="P777" s="10">
        <v>50</v>
      </c>
      <c r="Q777" s="10">
        <v>70</v>
      </c>
      <c r="R777" s="10">
        <v>47</v>
      </c>
      <c r="S777" s="10">
        <v>65</v>
      </c>
      <c r="T777" s="10">
        <v>117</v>
      </c>
      <c r="U777" s="10">
        <v>167</v>
      </c>
      <c r="V777" s="18">
        <f t="shared" si="247"/>
        <v>0.02</v>
      </c>
      <c r="W777" s="18">
        <f t="shared" si="248"/>
        <v>0.27142857142857141</v>
      </c>
      <c r="X777" s="18">
        <f t="shared" si="249"/>
        <v>0.53191489361702127</v>
      </c>
      <c r="Y777" s="18">
        <f t="shared" si="250"/>
        <v>0.37606837606837606</v>
      </c>
      <c r="Z777" s="18">
        <f t="shared" si="251"/>
        <v>0.26946107784431139</v>
      </c>
      <c r="AA777" s="47">
        <f t="shared" si="252"/>
        <v>73</v>
      </c>
      <c r="AB777" s="6">
        <f t="shared" si="253"/>
        <v>22</v>
      </c>
      <c r="AC777" s="40">
        <v>44</v>
      </c>
      <c r="AD777" s="40">
        <f t="shared" si="254"/>
        <v>0</v>
      </c>
      <c r="AE777" s="41">
        <f t="shared" si="255"/>
        <v>1</v>
      </c>
      <c r="AF777" s="4">
        <v>3</v>
      </c>
      <c r="AG777" s="4">
        <v>3</v>
      </c>
      <c r="AH777" s="87">
        <f t="shared" si="256"/>
        <v>0</v>
      </c>
      <c r="AI777" s="43">
        <f t="shared" si="257"/>
        <v>0</v>
      </c>
      <c r="AJ777" s="53">
        <f t="shared" si="258"/>
        <v>37.899999999999991</v>
      </c>
      <c r="AK777" s="53">
        <f t="shared" si="259"/>
        <v>1</v>
      </c>
      <c r="AL777" s="53">
        <f t="shared" si="260"/>
        <v>0</v>
      </c>
      <c r="AM777" s="88">
        <f t="shared" si="261"/>
        <v>80</v>
      </c>
      <c r="AN777" s="88">
        <f t="shared" si="262"/>
        <v>0</v>
      </c>
    </row>
    <row r="778" spans="1:40" ht="15" hidden="1" x14ac:dyDescent="0.25">
      <c r="A778" s="11" t="s">
        <v>761</v>
      </c>
      <c r="B778" s="13" t="s">
        <v>765</v>
      </c>
      <c r="C778" s="1" t="str">
        <f t="shared" si="246"/>
        <v>OSMANİYE</v>
      </c>
      <c r="D778" s="14">
        <v>102</v>
      </c>
      <c r="E778" s="14">
        <v>381</v>
      </c>
      <c r="F778" s="14">
        <v>1346</v>
      </c>
      <c r="G778" s="14">
        <v>1829</v>
      </c>
      <c r="H778" s="15">
        <v>157</v>
      </c>
      <c r="I778" s="15">
        <v>380</v>
      </c>
      <c r="J778" s="15">
        <v>1490</v>
      </c>
      <c r="K778" s="15">
        <v>2027</v>
      </c>
      <c r="L778" s="49">
        <v>10</v>
      </c>
      <c r="M778" s="6">
        <v>653</v>
      </c>
      <c r="N778" s="16">
        <f t="shared" si="244"/>
        <v>198</v>
      </c>
      <c r="O778" s="17">
        <f t="shared" si="245"/>
        <v>0.10825587752870421</v>
      </c>
      <c r="P778" s="10">
        <v>1409</v>
      </c>
      <c r="Q778" s="10">
        <v>1905</v>
      </c>
      <c r="R778" s="10">
        <v>1416</v>
      </c>
      <c r="S778" s="10">
        <v>1936</v>
      </c>
      <c r="T778" s="10">
        <v>3321</v>
      </c>
      <c r="U778" s="10">
        <v>4730</v>
      </c>
      <c r="V778" s="18">
        <f t="shared" si="247"/>
        <v>0.11142654364797729</v>
      </c>
      <c r="W778" s="18">
        <f t="shared" si="248"/>
        <v>0.1994750656167979</v>
      </c>
      <c r="X778" s="18">
        <f t="shared" si="249"/>
        <v>0.5981638418079096</v>
      </c>
      <c r="Y778" s="18">
        <f t="shared" si="250"/>
        <v>0.36946702800361336</v>
      </c>
      <c r="Z778" s="18">
        <f t="shared" si="251"/>
        <v>0.29260042283298099</v>
      </c>
      <c r="AA778" s="47">
        <f t="shared" si="252"/>
        <v>2094</v>
      </c>
      <c r="AB778" s="6">
        <f t="shared" si="253"/>
        <v>569</v>
      </c>
      <c r="AC778" s="40">
        <v>1910</v>
      </c>
      <c r="AD778" s="40">
        <f t="shared" si="254"/>
        <v>117</v>
      </c>
      <c r="AE778" s="41">
        <f t="shared" si="255"/>
        <v>0.94227923038973849</v>
      </c>
      <c r="AF778" s="4">
        <v>69</v>
      </c>
      <c r="AG778" s="4">
        <v>108</v>
      </c>
      <c r="AH778" s="87">
        <f t="shared" si="256"/>
        <v>0.56521739130434778</v>
      </c>
      <c r="AI778" s="43">
        <f t="shared" si="257"/>
        <v>0.72222222222222221</v>
      </c>
      <c r="AJ778" s="53">
        <f t="shared" si="258"/>
        <v>1097.6999999999998</v>
      </c>
      <c r="AK778" s="53">
        <f t="shared" si="259"/>
        <v>54</v>
      </c>
      <c r="AL778" s="53">
        <f t="shared" si="260"/>
        <v>10</v>
      </c>
      <c r="AM778" s="88">
        <f t="shared" si="261"/>
        <v>4320</v>
      </c>
      <c r="AN778" s="88">
        <f t="shared" si="262"/>
        <v>12000</v>
      </c>
    </row>
    <row r="779" spans="1:40" ht="15" hidden="1" x14ac:dyDescent="0.25">
      <c r="A779" s="11" t="s">
        <v>761</v>
      </c>
      <c r="B779" s="13" t="s">
        <v>1079</v>
      </c>
      <c r="C779" s="1" t="str">
        <f t="shared" si="246"/>
        <v>OSMANİYE</v>
      </c>
      <c r="D779" s="14">
        <v>311</v>
      </c>
      <c r="E779" s="14">
        <v>1236</v>
      </c>
      <c r="F779" s="14">
        <v>2238</v>
      </c>
      <c r="G779" s="14">
        <v>3785</v>
      </c>
      <c r="H779" s="15">
        <v>253</v>
      </c>
      <c r="I779" s="15">
        <v>1184</v>
      </c>
      <c r="J779" s="15">
        <v>2863</v>
      </c>
      <c r="K779" s="15">
        <v>4300</v>
      </c>
      <c r="L779" s="49">
        <v>157</v>
      </c>
      <c r="M779" s="6">
        <v>889</v>
      </c>
      <c r="N779" s="16">
        <f t="shared" si="244"/>
        <v>515</v>
      </c>
      <c r="O779" s="17">
        <f t="shared" si="245"/>
        <v>0.13606340819022458</v>
      </c>
      <c r="P779" s="10">
        <v>3630</v>
      </c>
      <c r="Q779" s="10">
        <v>5083</v>
      </c>
      <c r="R779" s="10">
        <v>3682</v>
      </c>
      <c r="S779" s="10">
        <v>5012</v>
      </c>
      <c r="T779" s="10">
        <v>8765</v>
      </c>
      <c r="U779" s="10">
        <v>12395</v>
      </c>
      <c r="V779" s="18">
        <f t="shared" si="247"/>
        <v>6.9696969696969702E-2</v>
      </c>
      <c r="W779" s="18">
        <f t="shared" si="248"/>
        <v>0.23293330710210505</v>
      </c>
      <c r="X779" s="18">
        <f t="shared" si="249"/>
        <v>0.57876154263986967</v>
      </c>
      <c r="Y779" s="18">
        <f t="shared" si="250"/>
        <v>0.37820878494010268</v>
      </c>
      <c r="Z779" s="18">
        <f t="shared" si="251"/>
        <v>0.28785800726099231</v>
      </c>
      <c r="AA779" s="47">
        <f t="shared" si="252"/>
        <v>5450</v>
      </c>
      <c r="AB779" s="6">
        <f t="shared" si="253"/>
        <v>1551</v>
      </c>
      <c r="AC779" s="40">
        <v>3742</v>
      </c>
      <c r="AD779" s="40">
        <f t="shared" si="254"/>
        <v>558</v>
      </c>
      <c r="AE779" s="41">
        <f t="shared" si="255"/>
        <v>0.87023255813953493</v>
      </c>
      <c r="AF779" s="4">
        <v>130</v>
      </c>
      <c r="AG779" s="4">
        <v>193</v>
      </c>
      <c r="AH779" s="87">
        <f t="shared" si="256"/>
        <v>0.48461538461538461</v>
      </c>
      <c r="AI779" s="43">
        <f t="shared" si="257"/>
        <v>0.65284974093264247</v>
      </c>
      <c r="AJ779" s="53">
        <f t="shared" si="258"/>
        <v>2820.5</v>
      </c>
      <c r="AK779" s="53">
        <f t="shared" si="259"/>
        <v>141</v>
      </c>
      <c r="AL779" s="53">
        <f t="shared" si="260"/>
        <v>28</v>
      </c>
      <c r="AM779" s="88">
        <f t="shared" si="261"/>
        <v>11280</v>
      </c>
      <c r="AN779" s="88">
        <f t="shared" si="262"/>
        <v>33600</v>
      </c>
    </row>
    <row r="780" spans="1:40" ht="15" hidden="1" customHeight="1" x14ac:dyDescent="0.25">
      <c r="A780" s="11" t="s">
        <v>761</v>
      </c>
      <c r="B780" s="13" t="s">
        <v>766</v>
      </c>
      <c r="C780" s="1" t="str">
        <f t="shared" si="246"/>
        <v>OSMANİYE</v>
      </c>
      <c r="D780" s="14">
        <v>1</v>
      </c>
      <c r="E780" s="14">
        <v>61</v>
      </c>
      <c r="F780" s="14">
        <v>158</v>
      </c>
      <c r="G780" s="14">
        <v>220</v>
      </c>
      <c r="H780" s="15">
        <v>12</v>
      </c>
      <c r="I780" s="15">
        <v>68</v>
      </c>
      <c r="J780" s="15">
        <v>160</v>
      </c>
      <c r="K780" s="15">
        <v>240</v>
      </c>
      <c r="L780" s="49">
        <v>4</v>
      </c>
      <c r="M780" s="6">
        <v>56</v>
      </c>
      <c r="N780" s="16">
        <f t="shared" si="244"/>
        <v>20</v>
      </c>
      <c r="O780" s="17">
        <f t="shared" si="245"/>
        <v>9.0909090909090912E-2</v>
      </c>
      <c r="P780" s="10">
        <v>148</v>
      </c>
      <c r="Q780" s="10">
        <v>176</v>
      </c>
      <c r="R780" s="10">
        <v>158</v>
      </c>
      <c r="S780" s="10">
        <v>204</v>
      </c>
      <c r="T780" s="10">
        <v>334</v>
      </c>
      <c r="U780" s="10">
        <v>482</v>
      </c>
      <c r="V780" s="18">
        <f t="shared" si="247"/>
        <v>8.1081081081081086E-2</v>
      </c>
      <c r="W780" s="18">
        <f t="shared" si="248"/>
        <v>0.38636363636363635</v>
      </c>
      <c r="X780" s="18">
        <f t="shared" si="249"/>
        <v>0.68354430379746833</v>
      </c>
      <c r="Y780" s="18">
        <f t="shared" si="250"/>
        <v>0.52694610778443118</v>
      </c>
      <c r="Z780" s="18">
        <f t="shared" si="251"/>
        <v>0.39004149377593361</v>
      </c>
      <c r="AA780" s="47">
        <f t="shared" si="252"/>
        <v>158</v>
      </c>
      <c r="AB780" s="6">
        <f t="shared" si="253"/>
        <v>50</v>
      </c>
      <c r="AC780" s="40">
        <v>240</v>
      </c>
      <c r="AD780" s="40">
        <f t="shared" si="254"/>
        <v>0</v>
      </c>
      <c r="AE780" s="41">
        <f t="shared" si="255"/>
        <v>1</v>
      </c>
      <c r="AF780" s="4">
        <v>15</v>
      </c>
      <c r="AG780" s="4">
        <v>16</v>
      </c>
      <c r="AH780" s="87">
        <f t="shared" si="256"/>
        <v>6.6666666666666666E-2</v>
      </c>
      <c r="AI780" s="43">
        <f t="shared" si="257"/>
        <v>0.125</v>
      </c>
      <c r="AJ780" s="53">
        <f t="shared" si="258"/>
        <v>57.799999999999983</v>
      </c>
      <c r="AK780" s="53">
        <f t="shared" si="259"/>
        <v>2</v>
      </c>
      <c r="AL780" s="53">
        <f t="shared" si="260"/>
        <v>0</v>
      </c>
      <c r="AM780" s="88">
        <f t="shared" si="261"/>
        <v>160</v>
      </c>
      <c r="AN780" s="88">
        <f t="shared" si="262"/>
        <v>0</v>
      </c>
    </row>
    <row r="781" spans="1:40" ht="15" hidden="1" x14ac:dyDescent="0.25">
      <c r="A781" s="11" t="s">
        <v>761</v>
      </c>
      <c r="B781" s="13" t="s">
        <v>767</v>
      </c>
      <c r="C781" s="1" t="str">
        <f t="shared" si="246"/>
        <v>OSMANİYE</v>
      </c>
      <c r="D781" s="14">
        <v>10</v>
      </c>
      <c r="E781" s="14">
        <v>77</v>
      </c>
      <c r="F781" s="14">
        <v>144</v>
      </c>
      <c r="G781" s="14">
        <v>231</v>
      </c>
      <c r="H781" s="15">
        <v>20</v>
      </c>
      <c r="I781" s="15">
        <v>79</v>
      </c>
      <c r="J781" s="15">
        <v>191</v>
      </c>
      <c r="K781" s="15">
        <v>290</v>
      </c>
      <c r="L781" s="49">
        <v>11</v>
      </c>
      <c r="M781" s="6">
        <v>35</v>
      </c>
      <c r="N781" s="16">
        <f t="shared" si="244"/>
        <v>59</v>
      </c>
      <c r="O781" s="17">
        <f t="shared" si="245"/>
        <v>0.25541125541125542</v>
      </c>
      <c r="P781" s="10">
        <v>240</v>
      </c>
      <c r="Q781" s="10">
        <v>325</v>
      </c>
      <c r="R781" s="10">
        <v>249</v>
      </c>
      <c r="S781" s="10">
        <v>344</v>
      </c>
      <c r="T781" s="10">
        <v>574</v>
      </c>
      <c r="U781" s="10">
        <v>814</v>
      </c>
      <c r="V781" s="18">
        <f t="shared" si="247"/>
        <v>8.3333333333333329E-2</v>
      </c>
      <c r="W781" s="18">
        <f t="shared" si="248"/>
        <v>0.24307692307692308</v>
      </c>
      <c r="X781" s="18">
        <f t="shared" si="249"/>
        <v>0.67068273092369479</v>
      </c>
      <c r="Y781" s="18">
        <f t="shared" si="250"/>
        <v>0.42857142857142855</v>
      </c>
      <c r="Z781" s="18">
        <f t="shared" si="251"/>
        <v>0.32678132678132676</v>
      </c>
      <c r="AA781" s="47">
        <f t="shared" si="252"/>
        <v>328</v>
      </c>
      <c r="AB781" s="6">
        <f t="shared" si="253"/>
        <v>82</v>
      </c>
      <c r="AC781" s="40">
        <v>275</v>
      </c>
      <c r="AD781" s="40">
        <f t="shared" si="254"/>
        <v>15</v>
      </c>
      <c r="AE781" s="41">
        <f t="shared" si="255"/>
        <v>0.94827586206896552</v>
      </c>
      <c r="AF781" s="4">
        <v>15</v>
      </c>
      <c r="AG781" s="4">
        <v>15</v>
      </c>
      <c r="AH781" s="87">
        <f t="shared" si="256"/>
        <v>0</v>
      </c>
      <c r="AI781" s="43">
        <f t="shared" si="257"/>
        <v>0</v>
      </c>
      <c r="AJ781" s="53">
        <f t="shared" si="258"/>
        <v>155.79999999999995</v>
      </c>
      <c r="AK781" s="53">
        <f t="shared" si="259"/>
        <v>7</v>
      </c>
      <c r="AL781" s="53">
        <f t="shared" si="260"/>
        <v>1</v>
      </c>
      <c r="AM781" s="88">
        <f t="shared" si="261"/>
        <v>560</v>
      </c>
      <c r="AN781" s="88">
        <f t="shared" si="262"/>
        <v>1200</v>
      </c>
    </row>
    <row r="782" spans="1:40" ht="15" hidden="1" x14ac:dyDescent="0.25">
      <c r="A782" s="11" t="s">
        <v>768</v>
      </c>
      <c r="B782" s="13" t="s">
        <v>769</v>
      </c>
      <c r="C782" s="1" t="str">
        <f t="shared" si="246"/>
        <v>RİZE</v>
      </c>
      <c r="D782" s="14">
        <v>56</v>
      </c>
      <c r="E782" s="14">
        <v>221</v>
      </c>
      <c r="F782" s="14">
        <v>343</v>
      </c>
      <c r="G782" s="14">
        <v>620</v>
      </c>
      <c r="H782" s="15">
        <v>51</v>
      </c>
      <c r="I782" s="15">
        <v>225</v>
      </c>
      <c r="J782" s="15">
        <v>419</v>
      </c>
      <c r="K782" s="15">
        <v>695</v>
      </c>
      <c r="L782" s="49">
        <v>9</v>
      </c>
      <c r="M782" s="6">
        <v>94</v>
      </c>
      <c r="N782" s="16">
        <f t="shared" si="244"/>
        <v>75</v>
      </c>
      <c r="O782" s="17">
        <f t="shared" si="245"/>
        <v>0.12096774193548387</v>
      </c>
      <c r="P782" s="10">
        <v>425</v>
      </c>
      <c r="Q782" s="10">
        <v>581</v>
      </c>
      <c r="R782" s="10">
        <v>447</v>
      </c>
      <c r="S782" s="10">
        <v>588</v>
      </c>
      <c r="T782" s="10">
        <v>1028</v>
      </c>
      <c r="U782" s="10">
        <v>1453</v>
      </c>
      <c r="V782" s="18">
        <f t="shared" si="247"/>
        <v>0.12</v>
      </c>
      <c r="W782" s="18">
        <f t="shared" si="248"/>
        <v>0.38726333907056798</v>
      </c>
      <c r="X782" s="18">
        <f t="shared" si="249"/>
        <v>0.74720357941834448</v>
      </c>
      <c r="Y782" s="18">
        <f t="shared" si="250"/>
        <v>0.54377431906614782</v>
      </c>
      <c r="Z782" s="18">
        <f t="shared" si="251"/>
        <v>0.4198210598761184</v>
      </c>
      <c r="AA782" s="47">
        <f t="shared" si="252"/>
        <v>469</v>
      </c>
      <c r="AB782" s="6">
        <f t="shared" si="253"/>
        <v>113</v>
      </c>
      <c r="AC782" s="40">
        <v>673</v>
      </c>
      <c r="AD782" s="40">
        <f t="shared" si="254"/>
        <v>22</v>
      </c>
      <c r="AE782" s="41">
        <f t="shared" si="255"/>
        <v>0.96834532374100724</v>
      </c>
      <c r="AF782" s="4">
        <v>33</v>
      </c>
      <c r="AG782" s="4">
        <v>38</v>
      </c>
      <c r="AH782" s="87">
        <f t="shared" si="256"/>
        <v>0.15151515151515152</v>
      </c>
      <c r="AI782" s="43">
        <f t="shared" si="257"/>
        <v>0.26315789473684209</v>
      </c>
      <c r="AJ782" s="53">
        <f t="shared" si="258"/>
        <v>160.59999999999991</v>
      </c>
      <c r="AK782" s="53">
        <f t="shared" si="259"/>
        <v>8</v>
      </c>
      <c r="AL782" s="53">
        <f t="shared" si="260"/>
        <v>1</v>
      </c>
      <c r="AM782" s="88">
        <f t="shared" si="261"/>
        <v>640</v>
      </c>
      <c r="AN782" s="88">
        <f t="shared" si="262"/>
        <v>1200</v>
      </c>
    </row>
    <row r="783" spans="1:40" ht="15" hidden="1" x14ac:dyDescent="0.25">
      <c r="A783" s="11" t="s">
        <v>768</v>
      </c>
      <c r="B783" s="13" t="s">
        <v>770</v>
      </c>
      <c r="C783" s="1" t="str">
        <f t="shared" si="246"/>
        <v>RİZE</v>
      </c>
      <c r="D783" s="14">
        <v>0</v>
      </c>
      <c r="E783" s="14">
        <v>21</v>
      </c>
      <c r="F783" s="14">
        <v>33</v>
      </c>
      <c r="G783" s="14">
        <v>54</v>
      </c>
      <c r="H783" s="15">
        <v>1</v>
      </c>
      <c r="I783" s="15">
        <v>14</v>
      </c>
      <c r="J783" s="15">
        <v>34</v>
      </c>
      <c r="K783" s="15">
        <v>49</v>
      </c>
      <c r="L783" s="49">
        <v>4</v>
      </c>
      <c r="M783" s="6">
        <v>6</v>
      </c>
      <c r="N783" s="16">
        <f t="shared" si="244"/>
        <v>-5</v>
      </c>
      <c r="O783" s="17">
        <f t="shared" si="245"/>
        <v>-9.2592592592592587E-2</v>
      </c>
      <c r="P783" s="10">
        <v>50</v>
      </c>
      <c r="Q783" s="10">
        <v>59</v>
      </c>
      <c r="R783" s="10">
        <v>48</v>
      </c>
      <c r="S783" s="10">
        <v>66</v>
      </c>
      <c r="T783" s="10">
        <v>107</v>
      </c>
      <c r="U783" s="10">
        <v>157</v>
      </c>
      <c r="V783" s="18">
        <f t="shared" si="247"/>
        <v>0.02</v>
      </c>
      <c r="W783" s="18">
        <f t="shared" si="248"/>
        <v>0.23728813559322035</v>
      </c>
      <c r="X783" s="18">
        <f t="shared" si="249"/>
        <v>0.66666666666666663</v>
      </c>
      <c r="Y783" s="18">
        <f t="shared" si="250"/>
        <v>0.42990654205607476</v>
      </c>
      <c r="Z783" s="18">
        <f t="shared" si="251"/>
        <v>0.29936305732484075</v>
      </c>
      <c r="AA783" s="47">
        <f t="shared" si="252"/>
        <v>61</v>
      </c>
      <c r="AB783" s="6">
        <f t="shared" si="253"/>
        <v>16</v>
      </c>
      <c r="AC783" s="40">
        <v>49</v>
      </c>
      <c r="AD783" s="40">
        <f t="shared" si="254"/>
        <v>0</v>
      </c>
      <c r="AE783" s="41">
        <f t="shared" si="255"/>
        <v>1</v>
      </c>
      <c r="AF783" s="4">
        <v>4</v>
      </c>
      <c r="AG783" s="4">
        <v>4</v>
      </c>
      <c r="AH783" s="87">
        <f t="shared" si="256"/>
        <v>0</v>
      </c>
      <c r="AI783" s="43">
        <f t="shared" si="257"/>
        <v>0</v>
      </c>
      <c r="AJ783" s="53">
        <f t="shared" si="258"/>
        <v>28.899999999999991</v>
      </c>
      <c r="AK783" s="53">
        <f t="shared" si="259"/>
        <v>1</v>
      </c>
      <c r="AL783" s="53">
        <f t="shared" si="260"/>
        <v>0</v>
      </c>
      <c r="AM783" s="88">
        <f t="shared" si="261"/>
        <v>80</v>
      </c>
      <c r="AN783" s="88">
        <f t="shared" si="262"/>
        <v>0</v>
      </c>
    </row>
    <row r="784" spans="1:40" ht="15" hidden="1" x14ac:dyDescent="0.25">
      <c r="A784" s="11" t="s">
        <v>768</v>
      </c>
      <c r="B784" s="13" t="s">
        <v>771</v>
      </c>
      <c r="C784" s="1" t="str">
        <f t="shared" si="246"/>
        <v>RİZE</v>
      </c>
      <c r="D784" s="14">
        <v>46</v>
      </c>
      <c r="E784" s="14">
        <v>207</v>
      </c>
      <c r="F784" s="14">
        <v>236</v>
      </c>
      <c r="G784" s="14">
        <v>489</v>
      </c>
      <c r="H784" s="15">
        <v>62</v>
      </c>
      <c r="I784" s="15">
        <v>176</v>
      </c>
      <c r="J784" s="15">
        <v>257</v>
      </c>
      <c r="K784" s="15">
        <v>495</v>
      </c>
      <c r="L784" s="49">
        <v>46</v>
      </c>
      <c r="M784" s="6">
        <v>49</v>
      </c>
      <c r="N784" s="16">
        <f t="shared" si="244"/>
        <v>6</v>
      </c>
      <c r="O784" s="17">
        <f t="shared" si="245"/>
        <v>1.2269938650306749E-2</v>
      </c>
      <c r="P784" s="10">
        <v>387</v>
      </c>
      <c r="Q784" s="10">
        <v>470</v>
      </c>
      <c r="R784" s="10">
        <v>356</v>
      </c>
      <c r="S784" s="10">
        <v>489</v>
      </c>
      <c r="T784" s="10">
        <v>826</v>
      </c>
      <c r="U784" s="10">
        <v>1213</v>
      </c>
      <c r="V784" s="18">
        <f t="shared" si="247"/>
        <v>0.16020671834625322</v>
      </c>
      <c r="W784" s="18">
        <f t="shared" si="248"/>
        <v>0.37446808510638296</v>
      </c>
      <c r="X784" s="18">
        <f t="shared" si="249"/>
        <v>0.7134831460674157</v>
      </c>
      <c r="Y784" s="18">
        <f t="shared" si="250"/>
        <v>0.52058111380145278</v>
      </c>
      <c r="Z784" s="18">
        <f t="shared" si="251"/>
        <v>0.40560593569661996</v>
      </c>
      <c r="AA784" s="47">
        <f t="shared" si="252"/>
        <v>396</v>
      </c>
      <c r="AB784" s="6">
        <f t="shared" si="253"/>
        <v>102</v>
      </c>
      <c r="AC784" s="40">
        <v>481</v>
      </c>
      <c r="AD784" s="40">
        <f t="shared" si="254"/>
        <v>14</v>
      </c>
      <c r="AE784" s="41">
        <f t="shared" si="255"/>
        <v>0.97171717171717176</v>
      </c>
      <c r="AF784" s="4">
        <v>22</v>
      </c>
      <c r="AG784" s="4">
        <v>28</v>
      </c>
      <c r="AH784" s="87">
        <f t="shared" si="256"/>
        <v>0.27272727272727271</v>
      </c>
      <c r="AI784" s="43">
        <f t="shared" si="257"/>
        <v>0.42857142857142855</v>
      </c>
      <c r="AJ784" s="53">
        <f t="shared" si="258"/>
        <v>148.19999999999993</v>
      </c>
      <c r="AK784" s="53">
        <f t="shared" si="259"/>
        <v>7</v>
      </c>
      <c r="AL784" s="53">
        <f t="shared" si="260"/>
        <v>1</v>
      </c>
      <c r="AM784" s="88">
        <f t="shared" si="261"/>
        <v>560</v>
      </c>
      <c r="AN784" s="88">
        <f t="shared" si="262"/>
        <v>1200</v>
      </c>
    </row>
    <row r="785" spans="1:40" ht="15" hidden="1" x14ac:dyDescent="0.25">
      <c r="A785" s="11" t="s">
        <v>768</v>
      </c>
      <c r="B785" s="13" t="s">
        <v>772</v>
      </c>
      <c r="C785" s="1" t="str">
        <f t="shared" si="246"/>
        <v>RİZE</v>
      </c>
      <c r="D785" s="14">
        <v>16</v>
      </c>
      <c r="E785" s="14">
        <v>31</v>
      </c>
      <c r="F785" s="14">
        <v>27</v>
      </c>
      <c r="G785" s="14">
        <v>74</v>
      </c>
      <c r="H785" s="15">
        <v>5</v>
      </c>
      <c r="I785" s="15">
        <v>26</v>
      </c>
      <c r="J785" s="15">
        <v>27</v>
      </c>
      <c r="K785" s="15">
        <v>58</v>
      </c>
      <c r="L785" s="49">
        <v>5</v>
      </c>
      <c r="M785" s="6">
        <v>1</v>
      </c>
      <c r="N785" s="16">
        <f t="shared" si="244"/>
        <v>-16</v>
      </c>
      <c r="O785" s="17">
        <f t="shared" si="245"/>
        <v>-0.21621621621621623</v>
      </c>
      <c r="P785" s="10">
        <v>53</v>
      </c>
      <c r="Q785" s="10">
        <v>89</v>
      </c>
      <c r="R785" s="10">
        <v>70</v>
      </c>
      <c r="S785" s="10">
        <v>92</v>
      </c>
      <c r="T785" s="10">
        <v>159</v>
      </c>
      <c r="U785" s="10">
        <v>212</v>
      </c>
      <c r="V785" s="18">
        <f t="shared" si="247"/>
        <v>9.4339622641509441E-2</v>
      </c>
      <c r="W785" s="18">
        <f t="shared" si="248"/>
        <v>0.29213483146067415</v>
      </c>
      <c r="X785" s="18">
        <f t="shared" si="249"/>
        <v>0.44285714285714284</v>
      </c>
      <c r="Y785" s="18">
        <f t="shared" si="250"/>
        <v>0.35849056603773582</v>
      </c>
      <c r="Z785" s="18">
        <f t="shared" si="251"/>
        <v>0.29245283018867924</v>
      </c>
      <c r="AA785" s="47">
        <f t="shared" si="252"/>
        <v>102</v>
      </c>
      <c r="AB785" s="6">
        <f t="shared" si="253"/>
        <v>39</v>
      </c>
      <c r="AC785" s="40">
        <v>58</v>
      </c>
      <c r="AD785" s="40">
        <f t="shared" si="254"/>
        <v>0</v>
      </c>
      <c r="AE785" s="41">
        <f t="shared" si="255"/>
        <v>1</v>
      </c>
      <c r="AF785" s="4">
        <v>4</v>
      </c>
      <c r="AG785" s="4">
        <v>4</v>
      </c>
      <c r="AH785" s="87">
        <f t="shared" si="256"/>
        <v>0</v>
      </c>
      <c r="AI785" s="43">
        <f t="shared" si="257"/>
        <v>0</v>
      </c>
      <c r="AJ785" s="53">
        <f t="shared" si="258"/>
        <v>54.3</v>
      </c>
      <c r="AK785" s="53">
        <f t="shared" si="259"/>
        <v>2</v>
      </c>
      <c r="AL785" s="53">
        <f t="shared" si="260"/>
        <v>0</v>
      </c>
      <c r="AM785" s="88">
        <f t="shared" si="261"/>
        <v>160</v>
      </c>
      <c r="AN785" s="88">
        <f t="shared" si="262"/>
        <v>0</v>
      </c>
    </row>
    <row r="786" spans="1:40" ht="15" hidden="1" x14ac:dyDescent="0.25">
      <c r="A786" s="11" t="s">
        <v>768</v>
      </c>
      <c r="B786" s="13" t="s">
        <v>773</v>
      </c>
      <c r="C786" s="1" t="str">
        <f t="shared" si="246"/>
        <v>RİZE</v>
      </c>
      <c r="D786" s="14">
        <v>32</v>
      </c>
      <c r="E786" s="14">
        <v>82</v>
      </c>
      <c r="F786" s="14">
        <v>110</v>
      </c>
      <c r="G786" s="14">
        <v>224</v>
      </c>
      <c r="H786" s="15">
        <v>20</v>
      </c>
      <c r="I786" s="15">
        <v>85</v>
      </c>
      <c r="J786" s="15">
        <v>111</v>
      </c>
      <c r="K786" s="15">
        <v>216</v>
      </c>
      <c r="L786" s="49">
        <v>19</v>
      </c>
      <c r="M786" s="6">
        <v>27</v>
      </c>
      <c r="N786" s="16">
        <f t="shared" si="244"/>
        <v>-8</v>
      </c>
      <c r="O786" s="17">
        <f t="shared" si="245"/>
        <v>-3.5714285714285712E-2</v>
      </c>
      <c r="P786" s="10">
        <v>143</v>
      </c>
      <c r="Q786" s="10">
        <v>184</v>
      </c>
      <c r="R786" s="10">
        <v>149</v>
      </c>
      <c r="S786" s="10">
        <v>204</v>
      </c>
      <c r="T786" s="10">
        <v>333</v>
      </c>
      <c r="U786" s="10">
        <v>476</v>
      </c>
      <c r="V786" s="18">
        <f t="shared" si="247"/>
        <v>0.13986013986013987</v>
      </c>
      <c r="W786" s="18">
        <f t="shared" si="248"/>
        <v>0.46195652173913043</v>
      </c>
      <c r="X786" s="18">
        <f t="shared" si="249"/>
        <v>0.6912751677852349</v>
      </c>
      <c r="Y786" s="18">
        <f t="shared" si="250"/>
        <v>0.56456456456456461</v>
      </c>
      <c r="Z786" s="18">
        <f t="shared" si="251"/>
        <v>0.43697478991596639</v>
      </c>
      <c r="AA786" s="47">
        <f t="shared" si="252"/>
        <v>145</v>
      </c>
      <c r="AB786" s="6">
        <f t="shared" si="253"/>
        <v>46</v>
      </c>
      <c r="AC786" s="40">
        <v>216</v>
      </c>
      <c r="AD786" s="40">
        <f t="shared" si="254"/>
        <v>0</v>
      </c>
      <c r="AE786" s="41">
        <f t="shared" si="255"/>
        <v>1</v>
      </c>
      <c r="AF786" s="4">
        <v>12</v>
      </c>
      <c r="AG786" s="4">
        <v>15</v>
      </c>
      <c r="AH786" s="87">
        <f t="shared" si="256"/>
        <v>0.25</v>
      </c>
      <c r="AI786" s="43">
        <f t="shared" si="257"/>
        <v>0.4</v>
      </c>
      <c r="AJ786" s="53">
        <f t="shared" si="258"/>
        <v>45.099999999999994</v>
      </c>
      <c r="AK786" s="53">
        <f t="shared" si="259"/>
        <v>2</v>
      </c>
      <c r="AL786" s="53">
        <f t="shared" si="260"/>
        <v>0</v>
      </c>
      <c r="AM786" s="88">
        <f t="shared" si="261"/>
        <v>160</v>
      </c>
      <c r="AN786" s="88">
        <f t="shared" si="262"/>
        <v>0</v>
      </c>
    </row>
    <row r="787" spans="1:40" ht="15" hidden="1" x14ac:dyDescent="0.25">
      <c r="A787" s="11" t="s">
        <v>768</v>
      </c>
      <c r="B787" s="13" t="s">
        <v>774</v>
      </c>
      <c r="C787" s="1" t="str">
        <f t="shared" si="246"/>
        <v>RİZE</v>
      </c>
      <c r="D787" s="14">
        <v>22</v>
      </c>
      <c r="E787" s="14">
        <v>76</v>
      </c>
      <c r="F787" s="14">
        <v>77</v>
      </c>
      <c r="G787" s="14">
        <v>175</v>
      </c>
      <c r="H787" s="15">
        <v>15</v>
      </c>
      <c r="I787" s="15">
        <v>65</v>
      </c>
      <c r="J787" s="15">
        <v>73</v>
      </c>
      <c r="K787" s="15">
        <v>153</v>
      </c>
      <c r="L787" s="49">
        <v>19</v>
      </c>
      <c r="M787" s="6">
        <v>7</v>
      </c>
      <c r="N787" s="16">
        <f t="shared" si="244"/>
        <v>-22</v>
      </c>
      <c r="O787" s="17">
        <f t="shared" si="245"/>
        <v>-0.12571428571428572</v>
      </c>
      <c r="P787" s="10">
        <v>150</v>
      </c>
      <c r="Q787" s="10">
        <v>166</v>
      </c>
      <c r="R787" s="10">
        <v>147</v>
      </c>
      <c r="S787" s="10">
        <v>196</v>
      </c>
      <c r="T787" s="10">
        <v>313</v>
      </c>
      <c r="U787" s="10">
        <v>463</v>
      </c>
      <c r="V787" s="18">
        <f t="shared" si="247"/>
        <v>0.1</v>
      </c>
      <c r="W787" s="18">
        <f t="shared" si="248"/>
        <v>0.39156626506024095</v>
      </c>
      <c r="X787" s="18">
        <f t="shared" si="249"/>
        <v>0.57823129251700678</v>
      </c>
      <c r="Y787" s="18">
        <f t="shared" si="250"/>
        <v>0.47923322683706071</v>
      </c>
      <c r="Z787" s="18">
        <f t="shared" si="251"/>
        <v>0.35637149028077753</v>
      </c>
      <c r="AA787" s="47">
        <f t="shared" si="252"/>
        <v>163</v>
      </c>
      <c r="AB787" s="6">
        <f t="shared" si="253"/>
        <v>62</v>
      </c>
      <c r="AC787" s="40">
        <v>131</v>
      </c>
      <c r="AD787" s="40">
        <f t="shared" si="254"/>
        <v>22</v>
      </c>
      <c r="AE787" s="41">
        <f t="shared" si="255"/>
        <v>0.85620915032679734</v>
      </c>
      <c r="AF787" s="4">
        <v>13</v>
      </c>
      <c r="AG787" s="4">
        <v>10</v>
      </c>
      <c r="AH787" s="87">
        <f t="shared" si="256"/>
        <v>0</v>
      </c>
      <c r="AI787" s="43">
        <f t="shared" si="257"/>
        <v>0</v>
      </c>
      <c r="AJ787" s="53">
        <f t="shared" si="258"/>
        <v>69.099999999999994</v>
      </c>
      <c r="AK787" s="53">
        <f t="shared" si="259"/>
        <v>3</v>
      </c>
      <c r="AL787" s="53">
        <f t="shared" si="260"/>
        <v>0</v>
      </c>
      <c r="AM787" s="88">
        <f t="shared" si="261"/>
        <v>240</v>
      </c>
      <c r="AN787" s="88">
        <f t="shared" si="262"/>
        <v>0</v>
      </c>
    </row>
    <row r="788" spans="1:40" ht="15" hidden="1" x14ac:dyDescent="0.25">
      <c r="A788" s="11" t="s">
        <v>768</v>
      </c>
      <c r="B788" s="13" t="s">
        <v>775</v>
      </c>
      <c r="C788" s="1" t="str">
        <f t="shared" si="246"/>
        <v>RİZE</v>
      </c>
      <c r="D788" s="14">
        <v>0</v>
      </c>
      <c r="E788" s="14">
        <v>9</v>
      </c>
      <c r="F788" s="14">
        <v>6</v>
      </c>
      <c r="G788" s="14">
        <v>15</v>
      </c>
      <c r="H788" s="15">
        <v>2</v>
      </c>
      <c r="I788" s="15">
        <v>8</v>
      </c>
      <c r="J788" s="15">
        <v>6</v>
      </c>
      <c r="K788" s="15">
        <v>16</v>
      </c>
      <c r="L788" s="49">
        <v>2</v>
      </c>
      <c r="M788" s="6"/>
      <c r="N788" s="16">
        <f t="shared" si="244"/>
        <v>1</v>
      </c>
      <c r="O788" s="17">
        <f t="shared" si="245"/>
        <v>6.6666666666666666E-2</v>
      </c>
      <c r="P788" s="10">
        <v>7</v>
      </c>
      <c r="Q788" s="10">
        <v>13</v>
      </c>
      <c r="R788" s="10">
        <v>7</v>
      </c>
      <c r="S788" s="10">
        <v>9</v>
      </c>
      <c r="T788" s="10">
        <v>20</v>
      </c>
      <c r="U788" s="10">
        <v>27</v>
      </c>
      <c r="V788" s="18">
        <f t="shared" si="247"/>
        <v>0.2857142857142857</v>
      </c>
      <c r="W788" s="18">
        <f t="shared" si="248"/>
        <v>0.61538461538461542</v>
      </c>
      <c r="X788" s="18">
        <f t="shared" si="249"/>
        <v>1.1428571428571428</v>
      </c>
      <c r="Y788" s="18">
        <f t="shared" si="250"/>
        <v>0.8</v>
      </c>
      <c r="Z788" s="18">
        <f t="shared" si="251"/>
        <v>0.66666666666666663</v>
      </c>
      <c r="AA788" s="47">
        <f t="shared" si="252"/>
        <v>4</v>
      </c>
      <c r="AB788" s="6">
        <f t="shared" si="253"/>
        <v>-1</v>
      </c>
      <c r="AC788" s="40">
        <v>16</v>
      </c>
      <c r="AD788" s="40">
        <f t="shared" si="254"/>
        <v>0</v>
      </c>
      <c r="AE788" s="41">
        <f t="shared" si="255"/>
        <v>1</v>
      </c>
      <c r="AF788" s="4">
        <v>1</v>
      </c>
      <c r="AG788" s="4">
        <v>1</v>
      </c>
      <c r="AH788" s="87">
        <f t="shared" si="256"/>
        <v>0</v>
      </c>
      <c r="AI788" s="43">
        <f t="shared" si="257"/>
        <v>0</v>
      </c>
      <c r="AJ788" s="53">
        <f t="shared" si="258"/>
        <v>0</v>
      </c>
      <c r="AK788" s="53">
        <f t="shared" si="259"/>
        <v>0</v>
      </c>
      <c r="AL788" s="53">
        <f t="shared" si="260"/>
        <v>0</v>
      </c>
      <c r="AM788" s="88">
        <f t="shared" si="261"/>
        <v>0</v>
      </c>
      <c r="AN788" s="88">
        <f t="shared" si="262"/>
        <v>0</v>
      </c>
    </row>
    <row r="789" spans="1:40" ht="15" hidden="1" x14ac:dyDescent="0.25">
      <c r="A789" s="11" t="s">
        <v>768</v>
      </c>
      <c r="B789" s="13" t="s">
        <v>776</v>
      </c>
      <c r="C789" s="1" t="str">
        <f t="shared" si="246"/>
        <v>RİZE</v>
      </c>
      <c r="D789" s="14">
        <v>0</v>
      </c>
      <c r="E789" s="14">
        <v>16</v>
      </c>
      <c r="F789" s="14">
        <v>20</v>
      </c>
      <c r="G789" s="14">
        <v>36</v>
      </c>
      <c r="H789" s="15">
        <v>0</v>
      </c>
      <c r="I789" s="15">
        <v>5</v>
      </c>
      <c r="J789" s="15">
        <v>20</v>
      </c>
      <c r="K789" s="15">
        <v>25</v>
      </c>
      <c r="L789" s="49">
        <v>5</v>
      </c>
      <c r="M789" s="6">
        <v>2</v>
      </c>
      <c r="N789" s="16">
        <f t="shared" si="244"/>
        <v>-11</v>
      </c>
      <c r="O789" s="17">
        <f t="shared" si="245"/>
        <v>-0.30555555555555558</v>
      </c>
      <c r="P789" s="10">
        <v>29</v>
      </c>
      <c r="Q789" s="10">
        <v>42</v>
      </c>
      <c r="R789" s="10">
        <v>37</v>
      </c>
      <c r="S789" s="10">
        <v>49</v>
      </c>
      <c r="T789" s="10">
        <v>79</v>
      </c>
      <c r="U789" s="10">
        <v>108</v>
      </c>
      <c r="V789" s="18">
        <f t="shared" si="247"/>
        <v>0</v>
      </c>
      <c r="W789" s="18">
        <f t="shared" si="248"/>
        <v>0.11904761904761904</v>
      </c>
      <c r="X789" s="18">
        <f t="shared" si="249"/>
        <v>0.6216216216216216</v>
      </c>
      <c r="Y789" s="18">
        <f t="shared" si="250"/>
        <v>0.35443037974683544</v>
      </c>
      <c r="Z789" s="18">
        <f t="shared" si="251"/>
        <v>0.25925925925925924</v>
      </c>
      <c r="AA789" s="47">
        <f t="shared" si="252"/>
        <v>51</v>
      </c>
      <c r="AB789" s="6">
        <f t="shared" si="253"/>
        <v>14</v>
      </c>
      <c r="AC789" s="40">
        <v>25</v>
      </c>
      <c r="AD789" s="40">
        <f t="shared" si="254"/>
        <v>0</v>
      </c>
      <c r="AE789" s="41">
        <f t="shared" si="255"/>
        <v>1</v>
      </c>
      <c r="AF789" s="4">
        <v>2</v>
      </c>
      <c r="AG789" s="4">
        <v>2</v>
      </c>
      <c r="AH789" s="87">
        <f t="shared" si="256"/>
        <v>0</v>
      </c>
      <c r="AI789" s="43">
        <f t="shared" si="257"/>
        <v>0</v>
      </c>
      <c r="AJ789" s="53">
        <f t="shared" si="258"/>
        <v>27.299999999999997</v>
      </c>
      <c r="AK789" s="53">
        <f t="shared" si="259"/>
        <v>1</v>
      </c>
      <c r="AL789" s="53">
        <f t="shared" si="260"/>
        <v>0</v>
      </c>
      <c r="AM789" s="88">
        <f t="shared" si="261"/>
        <v>80</v>
      </c>
      <c r="AN789" s="88">
        <f t="shared" si="262"/>
        <v>0</v>
      </c>
    </row>
    <row r="790" spans="1:40" ht="15" hidden="1" x14ac:dyDescent="0.25">
      <c r="A790" s="11" t="s">
        <v>768</v>
      </c>
      <c r="B790" s="13" t="s">
        <v>777</v>
      </c>
      <c r="C790" s="1" t="str">
        <f t="shared" si="246"/>
        <v>RİZE</v>
      </c>
      <c r="D790" s="14">
        <v>1</v>
      </c>
      <c r="E790" s="14">
        <v>43</v>
      </c>
      <c r="F790" s="14">
        <v>42</v>
      </c>
      <c r="G790" s="14">
        <v>86</v>
      </c>
      <c r="H790" s="15">
        <v>10</v>
      </c>
      <c r="I790" s="15">
        <v>44</v>
      </c>
      <c r="J790" s="15">
        <v>48</v>
      </c>
      <c r="K790" s="15">
        <v>102</v>
      </c>
      <c r="L790" s="49">
        <v>11</v>
      </c>
      <c r="M790" s="6">
        <v>8</v>
      </c>
      <c r="N790" s="16">
        <f t="shared" si="244"/>
        <v>16</v>
      </c>
      <c r="O790" s="17">
        <f t="shared" si="245"/>
        <v>0.18604651162790697</v>
      </c>
      <c r="P790" s="10">
        <v>66</v>
      </c>
      <c r="Q790" s="10">
        <v>95</v>
      </c>
      <c r="R790" s="10">
        <v>69</v>
      </c>
      <c r="S790" s="10">
        <v>88</v>
      </c>
      <c r="T790" s="10">
        <v>164</v>
      </c>
      <c r="U790" s="10">
        <v>230</v>
      </c>
      <c r="V790" s="18">
        <f t="shared" si="247"/>
        <v>0.15151515151515152</v>
      </c>
      <c r="W790" s="18">
        <f t="shared" si="248"/>
        <v>0.4631578947368421</v>
      </c>
      <c r="X790" s="18">
        <f t="shared" si="249"/>
        <v>0.73913043478260865</v>
      </c>
      <c r="Y790" s="18">
        <f t="shared" si="250"/>
        <v>0.57926829268292679</v>
      </c>
      <c r="Z790" s="18">
        <f t="shared" si="251"/>
        <v>0.45652173913043476</v>
      </c>
      <c r="AA790" s="47">
        <f t="shared" si="252"/>
        <v>69</v>
      </c>
      <c r="AB790" s="6">
        <f t="shared" si="253"/>
        <v>18</v>
      </c>
      <c r="AC790" s="40">
        <v>102</v>
      </c>
      <c r="AD790" s="40">
        <f t="shared" si="254"/>
        <v>0</v>
      </c>
      <c r="AE790" s="41">
        <f t="shared" si="255"/>
        <v>1</v>
      </c>
      <c r="AF790" s="4">
        <v>8</v>
      </c>
      <c r="AG790" s="4">
        <v>8</v>
      </c>
      <c r="AH790" s="87">
        <f t="shared" si="256"/>
        <v>0</v>
      </c>
      <c r="AI790" s="43">
        <f t="shared" si="257"/>
        <v>0</v>
      </c>
      <c r="AJ790" s="53">
        <f t="shared" si="258"/>
        <v>19.799999999999997</v>
      </c>
      <c r="AK790" s="53">
        <f t="shared" si="259"/>
        <v>0</v>
      </c>
      <c r="AL790" s="53">
        <f t="shared" si="260"/>
        <v>0</v>
      </c>
      <c r="AM790" s="88">
        <f t="shared" si="261"/>
        <v>0</v>
      </c>
      <c r="AN790" s="88">
        <f t="shared" si="262"/>
        <v>0</v>
      </c>
    </row>
    <row r="791" spans="1:40" ht="15" hidden="1" customHeight="1" x14ac:dyDescent="0.25">
      <c r="A791" s="11" t="s">
        <v>768</v>
      </c>
      <c r="B791" s="13" t="s">
        <v>778</v>
      </c>
      <c r="C791" s="1" t="str">
        <f t="shared" si="246"/>
        <v>RİZE</v>
      </c>
      <c r="D791" s="14">
        <v>12</v>
      </c>
      <c r="E791" s="14">
        <v>42</v>
      </c>
      <c r="F791" s="14">
        <v>46</v>
      </c>
      <c r="G791" s="14">
        <v>100</v>
      </c>
      <c r="H791" s="15">
        <v>13</v>
      </c>
      <c r="I791" s="15">
        <v>42</v>
      </c>
      <c r="J791" s="15">
        <v>41</v>
      </c>
      <c r="K791" s="15">
        <v>96</v>
      </c>
      <c r="L791" s="49">
        <v>19</v>
      </c>
      <c r="M791" s="6">
        <v>3</v>
      </c>
      <c r="N791" s="16">
        <f t="shared" si="244"/>
        <v>-4</v>
      </c>
      <c r="O791" s="17">
        <f t="shared" si="245"/>
        <v>-0.04</v>
      </c>
      <c r="P791" s="10">
        <v>103</v>
      </c>
      <c r="Q791" s="10">
        <v>143</v>
      </c>
      <c r="R791" s="10">
        <v>99</v>
      </c>
      <c r="S791" s="10">
        <v>131</v>
      </c>
      <c r="T791" s="10">
        <v>242</v>
      </c>
      <c r="U791" s="10">
        <v>345</v>
      </c>
      <c r="V791" s="18">
        <f t="shared" si="247"/>
        <v>0.12621359223300971</v>
      </c>
      <c r="W791" s="18">
        <f t="shared" si="248"/>
        <v>0.2937062937062937</v>
      </c>
      <c r="X791" s="18">
        <f t="shared" si="249"/>
        <v>0.5757575757575758</v>
      </c>
      <c r="Y791" s="18">
        <f t="shared" si="250"/>
        <v>0.40909090909090912</v>
      </c>
      <c r="Z791" s="18">
        <f t="shared" si="251"/>
        <v>0.32463768115942027</v>
      </c>
      <c r="AA791" s="47">
        <f t="shared" si="252"/>
        <v>143</v>
      </c>
      <c r="AB791" s="6">
        <f t="shared" si="253"/>
        <v>42</v>
      </c>
      <c r="AC791" s="40">
        <v>96</v>
      </c>
      <c r="AD791" s="40">
        <f t="shared" si="254"/>
        <v>0</v>
      </c>
      <c r="AE791" s="41">
        <f t="shared" si="255"/>
        <v>1</v>
      </c>
      <c r="AF791" s="4">
        <v>8</v>
      </c>
      <c r="AG791" s="4">
        <v>7</v>
      </c>
      <c r="AH791" s="87">
        <f t="shared" si="256"/>
        <v>0</v>
      </c>
      <c r="AI791" s="43">
        <f t="shared" si="257"/>
        <v>0</v>
      </c>
      <c r="AJ791" s="53">
        <f t="shared" si="258"/>
        <v>70.399999999999977</v>
      </c>
      <c r="AK791" s="53">
        <f t="shared" si="259"/>
        <v>3</v>
      </c>
      <c r="AL791" s="53">
        <f t="shared" si="260"/>
        <v>0</v>
      </c>
      <c r="AM791" s="88">
        <f t="shared" si="261"/>
        <v>240</v>
      </c>
      <c r="AN791" s="88">
        <f t="shared" si="262"/>
        <v>0</v>
      </c>
    </row>
    <row r="792" spans="1:40" ht="15" hidden="1" x14ac:dyDescent="0.25">
      <c r="A792" s="11" t="s">
        <v>768</v>
      </c>
      <c r="B792" s="13" t="s">
        <v>1080</v>
      </c>
      <c r="C792" s="1" t="str">
        <f t="shared" si="246"/>
        <v>RİZE</v>
      </c>
      <c r="D792" s="14">
        <v>210</v>
      </c>
      <c r="E792" s="14">
        <v>711</v>
      </c>
      <c r="F792" s="14">
        <v>1000</v>
      </c>
      <c r="G792" s="14">
        <v>1921</v>
      </c>
      <c r="H792" s="15">
        <v>320</v>
      </c>
      <c r="I792" s="15">
        <v>769</v>
      </c>
      <c r="J792" s="15">
        <v>1233</v>
      </c>
      <c r="K792" s="15">
        <v>2322</v>
      </c>
      <c r="L792" s="49">
        <v>88</v>
      </c>
      <c r="M792" s="6">
        <v>294</v>
      </c>
      <c r="N792" s="16">
        <f t="shared" si="244"/>
        <v>401</v>
      </c>
      <c r="O792" s="17">
        <f t="shared" si="245"/>
        <v>0.20874544508068715</v>
      </c>
      <c r="P792" s="10">
        <v>1508</v>
      </c>
      <c r="Q792" s="10">
        <v>1939</v>
      </c>
      <c r="R792" s="10">
        <v>1547</v>
      </c>
      <c r="S792" s="10">
        <v>2053</v>
      </c>
      <c r="T792" s="10">
        <v>3486</v>
      </c>
      <c r="U792" s="10">
        <v>4994</v>
      </c>
      <c r="V792" s="18">
        <f t="shared" si="247"/>
        <v>0.21220159151193635</v>
      </c>
      <c r="W792" s="18">
        <f t="shared" si="248"/>
        <v>0.39659618359979371</v>
      </c>
      <c r="X792" s="18">
        <f t="shared" si="249"/>
        <v>0.66386554621848737</v>
      </c>
      <c r="Y792" s="18">
        <f t="shared" si="250"/>
        <v>0.5152036718301779</v>
      </c>
      <c r="Z792" s="18">
        <f t="shared" si="251"/>
        <v>0.42370845014016822</v>
      </c>
      <c r="AA792" s="47">
        <f t="shared" si="252"/>
        <v>1690</v>
      </c>
      <c r="AB792" s="6">
        <f t="shared" si="253"/>
        <v>520</v>
      </c>
      <c r="AC792" s="40">
        <v>2065</v>
      </c>
      <c r="AD792" s="40">
        <f t="shared" si="254"/>
        <v>257</v>
      </c>
      <c r="AE792" s="41">
        <f t="shared" si="255"/>
        <v>0.88931955211024982</v>
      </c>
      <c r="AF792" s="4">
        <v>86</v>
      </c>
      <c r="AG792" s="4">
        <v>120</v>
      </c>
      <c r="AH792" s="87">
        <f t="shared" si="256"/>
        <v>0.39534883720930231</v>
      </c>
      <c r="AI792" s="43">
        <f t="shared" si="257"/>
        <v>0.56666666666666665</v>
      </c>
      <c r="AJ792" s="53">
        <f t="shared" si="258"/>
        <v>644.19999999999982</v>
      </c>
      <c r="AK792" s="53">
        <f t="shared" si="259"/>
        <v>32</v>
      </c>
      <c r="AL792" s="53">
        <f t="shared" si="260"/>
        <v>6</v>
      </c>
      <c r="AM792" s="88">
        <f t="shared" si="261"/>
        <v>2560</v>
      </c>
      <c r="AN792" s="88">
        <f t="shared" si="262"/>
        <v>7200</v>
      </c>
    </row>
    <row r="793" spans="1:40" ht="15" hidden="1" x14ac:dyDescent="0.25">
      <c r="A793" s="11" t="s">
        <v>768</v>
      </c>
      <c r="B793" s="13" t="s">
        <v>1095</v>
      </c>
      <c r="C793" s="1" t="str">
        <f t="shared" si="246"/>
        <v>RİZE</v>
      </c>
      <c r="D793" s="14">
        <v>31</v>
      </c>
      <c r="E793" s="14">
        <v>136</v>
      </c>
      <c r="F793" s="14">
        <v>194</v>
      </c>
      <c r="G793" s="14">
        <v>361</v>
      </c>
      <c r="H793" s="15">
        <v>68</v>
      </c>
      <c r="I793" s="15">
        <v>123</v>
      </c>
      <c r="J793" s="15">
        <v>205</v>
      </c>
      <c r="K793" s="15">
        <v>396</v>
      </c>
      <c r="L793" s="49">
        <v>15</v>
      </c>
      <c r="M793" s="6">
        <v>34</v>
      </c>
      <c r="N793" s="16">
        <f t="shared" si="244"/>
        <v>35</v>
      </c>
      <c r="O793" s="17">
        <f t="shared" si="245"/>
        <v>9.6952908587257622E-2</v>
      </c>
      <c r="P793" s="10">
        <v>225</v>
      </c>
      <c r="Q793" s="10">
        <v>314</v>
      </c>
      <c r="R793" s="10">
        <v>263</v>
      </c>
      <c r="S793" s="10">
        <v>335</v>
      </c>
      <c r="T793" s="10">
        <v>577</v>
      </c>
      <c r="U793" s="10">
        <v>802</v>
      </c>
      <c r="V793" s="18">
        <f t="shared" si="247"/>
        <v>0.30222222222222223</v>
      </c>
      <c r="W793" s="18">
        <f t="shared" si="248"/>
        <v>0.39171974522292996</v>
      </c>
      <c r="X793" s="18">
        <f t="shared" si="249"/>
        <v>0.70722433460076051</v>
      </c>
      <c r="Y793" s="18">
        <f t="shared" si="250"/>
        <v>0.53552859618717508</v>
      </c>
      <c r="Z793" s="18">
        <f t="shared" si="251"/>
        <v>0.47007481296758102</v>
      </c>
      <c r="AA793" s="47">
        <f t="shared" si="252"/>
        <v>268</v>
      </c>
      <c r="AB793" s="6">
        <f t="shared" si="253"/>
        <v>77</v>
      </c>
      <c r="AC793" s="40">
        <v>369</v>
      </c>
      <c r="AD793" s="40">
        <f t="shared" si="254"/>
        <v>27</v>
      </c>
      <c r="AE793" s="41">
        <f t="shared" si="255"/>
        <v>0.93181818181818177</v>
      </c>
      <c r="AF793" s="4">
        <v>18</v>
      </c>
      <c r="AG793" s="4">
        <v>21</v>
      </c>
      <c r="AH793" s="87">
        <f t="shared" si="256"/>
        <v>0.16666666666666666</v>
      </c>
      <c r="AI793" s="43">
        <f t="shared" si="257"/>
        <v>0.2857142857142857</v>
      </c>
      <c r="AJ793" s="53">
        <f t="shared" si="258"/>
        <v>94.899999999999977</v>
      </c>
      <c r="AK793" s="53">
        <f t="shared" si="259"/>
        <v>4</v>
      </c>
      <c r="AL793" s="53">
        <f t="shared" si="260"/>
        <v>0</v>
      </c>
      <c r="AM793" s="88">
        <f t="shared" si="261"/>
        <v>320</v>
      </c>
      <c r="AN793" s="88">
        <f t="shared" si="262"/>
        <v>0</v>
      </c>
    </row>
    <row r="794" spans="1:40" ht="15" hidden="1" x14ac:dyDescent="0.25">
      <c r="A794" s="11" t="s">
        <v>779</v>
      </c>
      <c r="B794" s="13" t="s">
        <v>780</v>
      </c>
      <c r="C794" s="1" t="str">
        <f t="shared" si="246"/>
        <v>SAKARYA</v>
      </c>
      <c r="D794" s="14">
        <v>395</v>
      </c>
      <c r="E794" s="14">
        <v>1439</v>
      </c>
      <c r="F794" s="14">
        <v>2168</v>
      </c>
      <c r="G794" s="14">
        <v>4002</v>
      </c>
      <c r="H794" s="15">
        <v>409</v>
      </c>
      <c r="I794" s="15">
        <v>1379</v>
      </c>
      <c r="J794" s="15">
        <v>2282</v>
      </c>
      <c r="K794" s="15">
        <v>4070</v>
      </c>
      <c r="L794" s="49">
        <v>160</v>
      </c>
      <c r="M794" s="6">
        <v>458</v>
      </c>
      <c r="N794" s="16">
        <f t="shared" si="244"/>
        <v>68</v>
      </c>
      <c r="O794" s="17">
        <f t="shared" si="245"/>
        <v>1.6991504247876061E-2</v>
      </c>
      <c r="P794" s="10">
        <v>2620</v>
      </c>
      <c r="Q794" s="10">
        <v>3626</v>
      </c>
      <c r="R794" s="10">
        <v>2834</v>
      </c>
      <c r="S794" s="10">
        <v>3773</v>
      </c>
      <c r="T794" s="10">
        <v>6460</v>
      </c>
      <c r="U794" s="10">
        <v>9080</v>
      </c>
      <c r="V794" s="18">
        <f t="shared" si="247"/>
        <v>0.15610687022900763</v>
      </c>
      <c r="W794" s="18">
        <f t="shared" si="248"/>
        <v>0.38030888030888033</v>
      </c>
      <c r="X794" s="18">
        <f t="shared" si="249"/>
        <v>0.7000705716302047</v>
      </c>
      <c r="Y794" s="18">
        <f t="shared" si="250"/>
        <v>0.52058823529411768</v>
      </c>
      <c r="Z794" s="18">
        <f t="shared" si="251"/>
        <v>0.41541850220264315</v>
      </c>
      <c r="AA794" s="47">
        <f t="shared" si="252"/>
        <v>3097</v>
      </c>
      <c r="AB794" s="6">
        <f t="shared" si="253"/>
        <v>850</v>
      </c>
      <c r="AC794" s="40">
        <v>2997</v>
      </c>
      <c r="AD794" s="40">
        <f t="shared" si="254"/>
        <v>1073</v>
      </c>
      <c r="AE794" s="41">
        <f t="shared" si="255"/>
        <v>0.73636363636363633</v>
      </c>
      <c r="AF794" s="4">
        <v>116</v>
      </c>
      <c r="AG794" s="4">
        <v>167</v>
      </c>
      <c r="AH794" s="87">
        <f t="shared" si="256"/>
        <v>0.43965517241379309</v>
      </c>
      <c r="AI794" s="43">
        <f t="shared" si="257"/>
        <v>0.6107784431137725</v>
      </c>
      <c r="AJ794" s="53">
        <f t="shared" si="258"/>
        <v>1159</v>
      </c>
      <c r="AK794" s="53">
        <f t="shared" si="259"/>
        <v>57</v>
      </c>
      <c r="AL794" s="53">
        <f t="shared" si="260"/>
        <v>11</v>
      </c>
      <c r="AM794" s="88">
        <f t="shared" si="261"/>
        <v>4560</v>
      </c>
      <c r="AN794" s="88">
        <f t="shared" si="262"/>
        <v>13200</v>
      </c>
    </row>
    <row r="795" spans="1:40" ht="15" hidden="1" x14ac:dyDescent="0.25">
      <c r="A795" s="11" t="s">
        <v>779</v>
      </c>
      <c r="B795" s="13" t="s">
        <v>781</v>
      </c>
      <c r="C795" s="1" t="str">
        <f t="shared" si="246"/>
        <v>SAKARYA</v>
      </c>
      <c r="D795" s="14">
        <v>86</v>
      </c>
      <c r="E795" s="14">
        <v>709</v>
      </c>
      <c r="F795" s="14">
        <v>568</v>
      </c>
      <c r="G795" s="14">
        <v>1363</v>
      </c>
      <c r="H795" s="15">
        <v>86</v>
      </c>
      <c r="I795" s="15">
        <v>434</v>
      </c>
      <c r="J795" s="15">
        <v>643</v>
      </c>
      <c r="K795" s="15">
        <v>1163</v>
      </c>
      <c r="L795" s="49">
        <v>133</v>
      </c>
      <c r="M795" s="6">
        <v>112</v>
      </c>
      <c r="N795" s="16">
        <f t="shared" si="244"/>
        <v>-200</v>
      </c>
      <c r="O795" s="17">
        <f t="shared" si="245"/>
        <v>-0.1467351430667645</v>
      </c>
      <c r="P795" s="10">
        <v>931</v>
      </c>
      <c r="Q795" s="10">
        <v>1252</v>
      </c>
      <c r="R795" s="10">
        <v>1035</v>
      </c>
      <c r="S795" s="10">
        <v>1369</v>
      </c>
      <c r="T795" s="10">
        <v>2287</v>
      </c>
      <c r="U795" s="10">
        <v>3218</v>
      </c>
      <c r="V795" s="18">
        <f t="shared" si="247"/>
        <v>9.2373791621911922E-2</v>
      </c>
      <c r="W795" s="18">
        <f t="shared" si="248"/>
        <v>0.34664536741214058</v>
      </c>
      <c r="X795" s="18">
        <f t="shared" si="249"/>
        <v>0.64154589371980675</v>
      </c>
      <c r="Y795" s="18">
        <f t="shared" si="250"/>
        <v>0.480104940970704</v>
      </c>
      <c r="Z795" s="18">
        <f t="shared" si="251"/>
        <v>0.36793039154754503</v>
      </c>
      <c r="AA795" s="47">
        <f t="shared" si="252"/>
        <v>1189</v>
      </c>
      <c r="AB795" s="6">
        <f t="shared" si="253"/>
        <v>371</v>
      </c>
      <c r="AC795" s="40">
        <v>1060</v>
      </c>
      <c r="AD795" s="40">
        <f t="shared" si="254"/>
        <v>103</v>
      </c>
      <c r="AE795" s="41">
        <f t="shared" si="255"/>
        <v>0.91143594153052454</v>
      </c>
      <c r="AF795" s="4">
        <v>52</v>
      </c>
      <c r="AG795" s="4">
        <v>62</v>
      </c>
      <c r="AH795" s="87">
        <f t="shared" si="256"/>
        <v>0.19230769230769232</v>
      </c>
      <c r="AI795" s="43">
        <f t="shared" si="257"/>
        <v>0.32258064516129031</v>
      </c>
      <c r="AJ795" s="53">
        <f t="shared" si="258"/>
        <v>502.89999999999986</v>
      </c>
      <c r="AK795" s="53">
        <f t="shared" si="259"/>
        <v>25</v>
      </c>
      <c r="AL795" s="53">
        <f t="shared" si="260"/>
        <v>5</v>
      </c>
      <c r="AM795" s="88">
        <f t="shared" si="261"/>
        <v>2000</v>
      </c>
      <c r="AN795" s="88">
        <f t="shared" si="262"/>
        <v>6000</v>
      </c>
    </row>
    <row r="796" spans="1:40" ht="15" hidden="1" x14ac:dyDescent="0.25">
      <c r="A796" s="11" t="s">
        <v>779</v>
      </c>
      <c r="B796" s="13" t="s">
        <v>782</v>
      </c>
      <c r="C796" s="1" t="str">
        <f t="shared" si="246"/>
        <v>SAKARYA</v>
      </c>
      <c r="D796" s="14">
        <v>82</v>
      </c>
      <c r="E796" s="14">
        <v>208</v>
      </c>
      <c r="F796" s="14">
        <v>281</v>
      </c>
      <c r="G796" s="14">
        <v>571</v>
      </c>
      <c r="H796" s="15">
        <v>89</v>
      </c>
      <c r="I796" s="15">
        <v>214</v>
      </c>
      <c r="J796" s="15">
        <v>279</v>
      </c>
      <c r="K796" s="15">
        <v>582</v>
      </c>
      <c r="L796" s="49">
        <v>29</v>
      </c>
      <c r="M796" s="6">
        <v>80</v>
      </c>
      <c r="N796" s="16">
        <f t="shared" si="244"/>
        <v>11</v>
      </c>
      <c r="O796" s="17">
        <f t="shared" si="245"/>
        <v>1.9264448336252189E-2</v>
      </c>
      <c r="P796" s="10">
        <v>445</v>
      </c>
      <c r="Q796" s="10">
        <v>647</v>
      </c>
      <c r="R796" s="10">
        <v>447</v>
      </c>
      <c r="S796" s="10">
        <v>601</v>
      </c>
      <c r="T796" s="10">
        <v>1094</v>
      </c>
      <c r="U796" s="10">
        <v>1539</v>
      </c>
      <c r="V796" s="18">
        <f t="shared" si="247"/>
        <v>0.2</v>
      </c>
      <c r="W796" s="18">
        <f t="shared" si="248"/>
        <v>0.33075734157650694</v>
      </c>
      <c r="X796" s="18">
        <f t="shared" si="249"/>
        <v>0.51006711409395977</v>
      </c>
      <c r="Y796" s="18">
        <f t="shared" si="250"/>
        <v>0.40402193784277879</v>
      </c>
      <c r="Z796" s="18">
        <f t="shared" si="251"/>
        <v>0.34502923976608185</v>
      </c>
      <c r="AA796" s="47">
        <f t="shared" si="252"/>
        <v>652</v>
      </c>
      <c r="AB796" s="6">
        <f t="shared" si="253"/>
        <v>219</v>
      </c>
      <c r="AC796" s="40">
        <v>567</v>
      </c>
      <c r="AD796" s="40">
        <f t="shared" si="254"/>
        <v>15</v>
      </c>
      <c r="AE796" s="41">
        <f t="shared" si="255"/>
        <v>0.97422680412371132</v>
      </c>
      <c r="AF796" s="4">
        <v>19</v>
      </c>
      <c r="AG796" s="4">
        <v>32</v>
      </c>
      <c r="AH796" s="87">
        <f t="shared" si="256"/>
        <v>0.68421052631578949</v>
      </c>
      <c r="AI796" s="43">
        <f t="shared" si="257"/>
        <v>0.8125</v>
      </c>
      <c r="AJ796" s="53">
        <f t="shared" si="258"/>
        <v>323.79999999999995</v>
      </c>
      <c r="AK796" s="53">
        <f t="shared" si="259"/>
        <v>16</v>
      </c>
      <c r="AL796" s="53">
        <f t="shared" si="260"/>
        <v>3</v>
      </c>
      <c r="AM796" s="88">
        <f t="shared" si="261"/>
        <v>1280</v>
      </c>
      <c r="AN796" s="88">
        <f t="shared" si="262"/>
        <v>3600</v>
      </c>
    </row>
    <row r="797" spans="1:40" ht="15" hidden="1" x14ac:dyDescent="0.25">
      <c r="A797" s="11" t="s">
        <v>779</v>
      </c>
      <c r="B797" s="13" t="s">
        <v>783</v>
      </c>
      <c r="C797" s="1" t="str">
        <f t="shared" si="246"/>
        <v>SAKARYA</v>
      </c>
      <c r="D797" s="14">
        <v>51</v>
      </c>
      <c r="E797" s="14">
        <v>281</v>
      </c>
      <c r="F797" s="14">
        <v>377</v>
      </c>
      <c r="G797" s="14">
        <v>709</v>
      </c>
      <c r="H797" s="15">
        <v>41</v>
      </c>
      <c r="I797" s="15">
        <v>333</v>
      </c>
      <c r="J797" s="15">
        <v>500</v>
      </c>
      <c r="K797" s="15">
        <v>874</v>
      </c>
      <c r="L797" s="49">
        <v>62</v>
      </c>
      <c r="M797" s="6">
        <v>107</v>
      </c>
      <c r="N797" s="16">
        <f t="shared" si="244"/>
        <v>165</v>
      </c>
      <c r="O797" s="17">
        <f t="shared" si="245"/>
        <v>0.23272214386459802</v>
      </c>
      <c r="P797" s="10">
        <v>895</v>
      </c>
      <c r="Q797" s="10">
        <v>1203</v>
      </c>
      <c r="R797" s="10">
        <v>946</v>
      </c>
      <c r="S797" s="10">
        <v>1237</v>
      </c>
      <c r="T797" s="10">
        <v>2149</v>
      </c>
      <c r="U797" s="10">
        <v>3044</v>
      </c>
      <c r="V797" s="18">
        <f t="shared" si="247"/>
        <v>4.5810055865921788E-2</v>
      </c>
      <c r="W797" s="18">
        <f t="shared" si="248"/>
        <v>0.27680798004987534</v>
      </c>
      <c r="X797" s="18">
        <f t="shared" si="249"/>
        <v>0.48097251585623679</v>
      </c>
      <c r="Y797" s="18">
        <f t="shared" si="250"/>
        <v>0.36668217775709633</v>
      </c>
      <c r="Z797" s="18">
        <f t="shared" si="251"/>
        <v>0.2723390275952694</v>
      </c>
      <c r="AA797" s="47">
        <f t="shared" si="252"/>
        <v>1361</v>
      </c>
      <c r="AB797" s="6">
        <f t="shared" si="253"/>
        <v>491</v>
      </c>
      <c r="AC797" s="40">
        <v>625</v>
      </c>
      <c r="AD797" s="40">
        <f t="shared" si="254"/>
        <v>249</v>
      </c>
      <c r="AE797" s="41">
        <f t="shared" si="255"/>
        <v>0.71510297482837526</v>
      </c>
      <c r="AF797" s="4">
        <v>23</v>
      </c>
      <c r="AG797" s="4">
        <v>37</v>
      </c>
      <c r="AH797" s="87">
        <f t="shared" si="256"/>
        <v>0.60869565217391308</v>
      </c>
      <c r="AI797" s="43">
        <f t="shared" si="257"/>
        <v>0.7567567567567568</v>
      </c>
      <c r="AJ797" s="53">
        <f t="shared" si="258"/>
        <v>716.3</v>
      </c>
      <c r="AK797" s="53">
        <f t="shared" si="259"/>
        <v>35</v>
      </c>
      <c r="AL797" s="53">
        <f t="shared" si="260"/>
        <v>7</v>
      </c>
      <c r="AM797" s="88">
        <f t="shared" si="261"/>
        <v>2800</v>
      </c>
      <c r="AN797" s="88">
        <f t="shared" si="262"/>
        <v>8400</v>
      </c>
    </row>
    <row r="798" spans="1:40" ht="15" hidden="1" customHeight="1" x14ac:dyDescent="0.25">
      <c r="A798" s="11" t="s">
        <v>779</v>
      </c>
      <c r="B798" s="13" t="s">
        <v>784</v>
      </c>
      <c r="C798" s="1" t="str">
        <f t="shared" si="246"/>
        <v>SAKARYA</v>
      </c>
      <c r="D798" s="14">
        <v>20</v>
      </c>
      <c r="E798" s="14">
        <v>128</v>
      </c>
      <c r="F798" s="14">
        <v>154</v>
      </c>
      <c r="G798" s="14">
        <v>302</v>
      </c>
      <c r="H798" s="15">
        <v>44</v>
      </c>
      <c r="I798" s="15">
        <v>112</v>
      </c>
      <c r="J798" s="15">
        <v>194</v>
      </c>
      <c r="K798" s="15">
        <v>350</v>
      </c>
      <c r="L798" s="49">
        <v>26</v>
      </c>
      <c r="M798" s="6">
        <v>36</v>
      </c>
      <c r="N798" s="16">
        <f t="shared" ref="N798:N829" si="263">K798-G798</f>
        <v>48</v>
      </c>
      <c r="O798" s="17">
        <f t="shared" ref="O798:O829" si="264">(K798-G798)/G798</f>
        <v>0.15894039735099338</v>
      </c>
      <c r="P798" s="10">
        <v>235</v>
      </c>
      <c r="Q798" s="10">
        <v>340</v>
      </c>
      <c r="R798" s="10">
        <v>278</v>
      </c>
      <c r="S798" s="10">
        <v>349</v>
      </c>
      <c r="T798" s="10">
        <v>618</v>
      </c>
      <c r="U798" s="10">
        <v>853</v>
      </c>
      <c r="V798" s="18">
        <f t="shared" si="247"/>
        <v>0.18723404255319148</v>
      </c>
      <c r="W798" s="18">
        <f t="shared" si="248"/>
        <v>0.32941176470588235</v>
      </c>
      <c r="X798" s="18">
        <f t="shared" si="249"/>
        <v>0.66187050359712229</v>
      </c>
      <c r="Y798" s="18">
        <f t="shared" si="250"/>
        <v>0.47896440129449835</v>
      </c>
      <c r="Z798" s="18">
        <f t="shared" si="251"/>
        <v>0.39859320046893315</v>
      </c>
      <c r="AA798" s="47">
        <f t="shared" si="252"/>
        <v>322</v>
      </c>
      <c r="AB798" s="6">
        <f t="shared" si="253"/>
        <v>94</v>
      </c>
      <c r="AC798" s="40">
        <v>319</v>
      </c>
      <c r="AD798" s="40">
        <f t="shared" si="254"/>
        <v>31</v>
      </c>
      <c r="AE798" s="41">
        <f t="shared" si="255"/>
        <v>0.91142857142857148</v>
      </c>
      <c r="AF798" s="4">
        <v>12</v>
      </c>
      <c r="AG798" s="4">
        <v>16</v>
      </c>
      <c r="AH798" s="87">
        <f t="shared" si="256"/>
        <v>0.33333333333333331</v>
      </c>
      <c r="AI798" s="43">
        <f t="shared" si="257"/>
        <v>0.5</v>
      </c>
      <c r="AJ798" s="53">
        <f t="shared" si="258"/>
        <v>136.59999999999997</v>
      </c>
      <c r="AK798" s="53">
        <f t="shared" si="259"/>
        <v>6</v>
      </c>
      <c r="AL798" s="53">
        <f t="shared" si="260"/>
        <v>1</v>
      </c>
      <c r="AM798" s="88">
        <f t="shared" si="261"/>
        <v>480</v>
      </c>
      <c r="AN798" s="88">
        <f t="shared" si="262"/>
        <v>1200</v>
      </c>
    </row>
    <row r="799" spans="1:40" ht="15" hidden="1" x14ac:dyDescent="0.25">
      <c r="A799" s="11" t="s">
        <v>779</v>
      </c>
      <c r="B799" s="13" t="s">
        <v>785</v>
      </c>
      <c r="C799" s="1" t="str">
        <f t="shared" si="246"/>
        <v>SAKARYA</v>
      </c>
      <c r="D799" s="14">
        <v>77</v>
      </c>
      <c r="E799" s="14">
        <v>290</v>
      </c>
      <c r="F799" s="14">
        <v>367</v>
      </c>
      <c r="G799" s="14">
        <v>734</v>
      </c>
      <c r="H799" s="15">
        <v>65</v>
      </c>
      <c r="I799" s="15">
        <v>249</v>
      </c>
      <c r="J799" s="15">
        <v>365</v>
      </c>
      <c r="K799" s="15">
        <v>679</v>
      </c>
      <c r="L799" s="49">
        <v>16</v>
      </c>
      <c r="M799" s="6">
        <v>84</v>
      </c>
      <c r="N799" s="16">
        <f t="shared" si="263"/>
        <v>-55</v>
      </c>
      <c r="O799" s="17">
        <f t="shared" si="264"/>
        <v>-7.4931880108991822E-2</v>
      </c>
      <c r="P799" s="10">
        <v>510</v>
      </c>
      <c r="Q799" s="10">
        <v>722</v>
      </c>
      <c r="R799" s="10">
        <v>522</v>
      </c>
      <c r="S799" s="10">
        <v>728</v>
      </c>
      <c r="T799" s="10">
        <v>1244</v>
      </c>
      <c r="U799" s="10">
        <v>1754</v>
      </c>
      <c r="V799" s="18">
        <f t="shared" si="247"/>
        <v>0.12745098039215685</v>
      </c>
      <c r="W799" s="18">
        <f t="shared" si="248"/>
        <v>0.34487534626038779</v>
      </c>
      <c r="X799" s="18">
        <f t="shared" si="249"/>
        <v>0.56896551724137934</v>
      </c>
      <c r="Y799" s="18">
        <f t="shared" si="250"/>
        <v>0.43890675241157556</v>
      </c>
      <c r="Z799" s="18">
        <f t="shared" si="251"/>
        <v>0.34834663625997719</v>
      </c>
      <c r="AA799" s="47">
        <f t="shared" si="252"/>
        <v>698</v>
      </c>
      <c r="AB799" s="6">
        <f t="shared" si="253"/>
        <v>225</v>
      </c>
      <c r="AC799" s="40">
        <v>637</v>
      </c>
      <c r="AD799" s="40">
        <f t="shared" si="254"/>
        <v>42</v>
      </c>
      <c r="AE799" s="41">
        <f t="shared" si="255"/>
        <v>0.93814432989690721</v>
      </c>
      <c r="AF799" s="4">
        <v>31</v>
      </c>
      <c r="AG799" s="4">
        <v>45</v>
      </c>
      <c r="AH799" s="87">
        <f t="shared" si="256"/>
        <v>0.45161290322580644</v>
      </c>
      <c r="AI799" s="43">
        <f t="shared" si="257"/>
        <v>0.62222222222222223</v>
      </c>
      <c r="AJ799" s="53">
        <f t="shared" si="258"/>
        <v>324.79999999999995</v>
      </c>
      <c r="AK799" s="53">
        <f t="shared" si="259"/>
        <v>16</v>
      </c>
      <c r="AL799" s="53">
        <f t="shared" si="260"/>
        <v>3</v>
      </c>
      <c r="AM799" s="88">
        <f t="shared" si="261"/>
        <v>1280</v>
      </c>
      <c r="AN799" s="88">
        <f t="shared" si="262"/>
        <v>3600</v>
      </c>
    </row>
    <row r="800" spans="1:40" ht="15" hidden="1" x14ac:dyDescent="0.25">
      <c r="A800" s="11" t="s">
        <v>779</v>
      </c>
      <c r="B800" s="13" t="s">
        <v>786</v>
      </c>
      <c r="C800" s="1" t="str">
        <f t="shared" si="246"/>
        <v>SAKARYA</v>
      </c>
      <c r="D800" s="14">
        <v>71</v>
      </c>
      <c r="E800" s="14">
        <v>365</v>
      </c>
      <c r="F800" s="14">
        <v>485</v>
      </c>
      <c r="G800" s="14">
        <v>921</v>
      </c>
      <c r="H800" s="15">
        <v>74</v>
      </c>
      <c r="I800" s="15">
        <v>396</v>
      </c>
      <c r="J800" s="15">
        <v>570</v>
      </c>
      <c r="K800" s="15">
        <v>1040</v>
      </c>
      <c r="L800" s="49">
        <v>78</v>
      </c>
      <c r="M800" s="6">
        <v>91</v>
      </c>
      <c r="N800" s="16">
        <f t="shared" si="263"/>
        <v>119</v>
      </c>
      <c r="O800" s="17">
        <f t="shared" si="264"/>
        <v>0.12920738327904452</v>
      </c>
      <c r="P800" s="10">
        <v>795</v>
      </c>
      <c r="Q800" s="10">
        <v>1127</v>
      </c>
      <c r="R800" s="10">
        <v>861</v>
      </c>
      <c r="S800" s="10">
        <v>1124</v>
      </c>
      <c r="T800" s="10">
        <v>1988</v>
      </c>
      <c r="U800" s="10">
        <v>2783</v>
      </c>
      <c r="V800" s="18">
        <f t="shared" si="247"/>
        <v>9.3081761006289301E-2</v>
      </c>
      <c r="W800" s="18">
        <f t="shared" si="248"/>
        <v>0.35137533274179239</v>
      </c>
      <c r="X800" s="18">
        <f t="shared" si="249"/>
        <v>0.64692218350754938</v>
      </c>
      <c r="Y800" s="18">
        <f t="shared" si="250"/>
        <v>0.47937625754527163</v>
      </c>
      <c r="Z800" s="18">
        <f t="shared" si="251"/>
        <v>0.36902623068630974</v>
      </c>
      <c r="AA800" s="47">
        <f t="shared" si="252"/>
        <v>1035</v>
      </c>
      <c r="AB800" s="6">
        <f t="shared" si="253"/>
        <v>304</v>
      </c>
      <c r="AC800" s="40">
        <v>983</v>
      </c>
      <c r="AD800" s="40">
        <f t="shared" si="254"/>
        <v>57</v>
      </c>
      <c r="AE800" s="41">
        <f t="shared" si="255"/>
        <v>0.94519230769230766</v>
      </c>
      <c r="AF800" s="4">
        <v>46</v>
      </c>
      <c r="AG800" s="4">
        <v>62</v>
      </c>
      <c r="AH800" s="87">
        <f t="shared" si="256"/>
        <v>0.34782608695652173</v>
      </c>
      <c r="AI800" s="43">
        <f t="shared" si="257"/>
        <v>0.5161290322580645</v>
      </c>
      <c r="AJ800" s="53">
        <f t="shared" si="258"/>
        <v>438.59999999999991</v>
      </c>
      <c r="AK800" s="53">
        <f t="shared" si="259"/>
        <v>21</v>
      </c>
      <c r="AL800" s="53">
        <f t="shared" si="260"/>
        <v>4</v>
      </c>
      <c r="AM800" s="88">
        <f t="shared" si="261"/>
        <v>1680</v>
      </c>
      <c r="AN800" s="88">
        <f t="shared" si="262"/>
        <v>4800</v>
      </c>
    </row>
    <row r="801" spans="1:40" ht="15" hidden="1" x14ac:dyDescent="0.25">
      <c r="A801" s="11" t="s">
        <v>779</v>
      </c>
      <c r="B801" s="13" t="s">
        <v>787</v>
      </c>
      <c r="C801" s="1" t="str">
        <f t="shared" si="246"/>
        <v>SAKARYA</v>
      </c>
      <c r="D801" s="14">
        <v>9</v>
      </c>
      <c r="E801" s="14">
        <v>92</v>
      </c>
      <c r="F801" s="14">
        <v>67</v>
      </c>
      <c r="G801" s="14">
        <v>168</v>
      </c>
      <c r="H801" s="15">
        <v>21</v>
      </c>
      <c r="I801" s="15">
        <v>92</v>
      </c>
      <c r="J801" s="15">
        <v>74</v>
      </c>
      <c r="K801" s="15">
        <v>187</v>
      </c>
      <c r="L801" s="49">
        <v>22</v>
      </c>
      <c r="M801" s="6">
        <v>6</v>
      </c>
      <c r="N801" s="16">
        <f t="shared" si="263"/>
        <v>19</v>
      </c>
      <c r="O801" s="17">
        <f t="shared" si="264"/>
        <v>0.1130952380952381</v>
      </c>
      <c r="P801" s="10">
        <v>124</v>
      </c>
      <c r="Q801" s="10">
        <v>199</v>
      </c>
      <c r="R801" s="10">
        <v>170</v>
      </c>
      <c r="S801" s="10">
        <v>230</v>
      </c>
      <c r="T801" s="10">
        <v>369</v>
      </c>
      <c r="U801" s="10">
        <v>493</v>
      </c>
      <c r="V801" s="18">
        <f t="shared" si="247"/>
        <v>0.16935483870967741</v>
      </c>
      <c r="W801" s="18">
        <f t="shared" si="248"/>
        <v>0.46231155778894473</v>
      </c>
      <c r="X801" s="18">
        <f t="shared" si="249"/>
        <v>0.52941176470588236</v>
      </c>
      <c r="Y801" s="18">
        <f t="shared" si="250"/>
        <v>0.49322493224932251</v>
      </c>
      <c r="Z801" s="18">
        <f t="shared" si="251"/>
        <v>0.41176470588235292</v>
      </c>
      <c r="AA801" s="47">
        <f t="shared" si="252"/>
        <v>187</v>
      </c>
      <c r="AB801" s="6">
        <f t="shared" si="253"/>
        <v>80</v>
      </c>
      <c r="AC801" s="40">
        <v>187</v>
      </c>
      <c r="AD801" s="40">
        <f t="shared" si="254"/>
        <v>0</v>
      </c>
      <c r="AE801" s="41">
        <f t="shared" si="255"/>
        <v>1</v>
      </c>
      <c r="AF801" s="4">
        <v>8</v>
      </c>
      <c r="AG801" s="4">
        <v>11</v>
      </c>
      <c r="AH801" s="87">
        <f t="shared" si="256"/>
        <v>0.375</v>
      </c>
      <c r="AI801" s="43">
        <f t="shared" si="257"/>
        <v>0.54545454545454541</v>
      </c>
      <c r="AJ801" s="53">
        <f t="shared" si="258"/>
        <v>76.300000000000011</v>
      </c>
      <c r="AK801" s="53">
        <f t="shared" si="259"/>
        <v>3</v>
      </c>
      <c r="AL801" s="53">
        <f t="shared" si="260"/>
        <v>0</v>
      </c>
      <c r="AM801" s="88">
        <f t="shared" si="261"/>
        <v>240</v>
      </c>
      <c r="AN801" s="88">
        <f t="shared" si="262"/>
        <v>0</v>
      </c>
    </row>
    <row r="802" spans="1:40" ht="15" hidden="1" x14ac:dyDescent="0.25">
      <c r="A802" s="11" t="s">
        <v>779</v>
      </c>
      <c r="B802" s="13" t="s">
        <v>788</v>
      </c>
      <c r="C802" s="1" t="str">
        <f t="shared" si="246"/>
        <v>SAKARYA</v>
      </c>
      <c r="D802" s="14">
        <v>143</v>
      </c>
      <c r="E802" s="14">
        <v>430</v>
      </c>
      <c r="F802" s="14">
        <v>318</v>
      </c>
      <c r="G802" s="14">
        <v>891</v>
      </c>
      <c r="H802" s="15">
        <v>121</v>
      </c>
      <c r="I802" s="15">
        <v>419</v>
      </c>
      <c r="J802" s="15">
        <v>392</v>
      </c>
      <c r="K802" s="15">
        <v>932</v>
      </c>
      <c r="L802" s="49">
        <v>77</v>
      </c>
      <c r="M802" s="6">
        <v>48</v>
      </c>
      <c r="N802" s="16">
        <f t="shared" si="263"/>
        <v>41</v>
      </c>
      <c r="O802" s="17">
        <f t="shared" si="264"/>
        <v>4.6015712682379348E-2</v>
      </c>
      <c r="P802" s="10">
        <v>548</v>
      </c>
      <c r="Q802" s="10">
        <v>758</v>
      </c>
      <c r="R802" s="10">
        <v>608</v>
      </c>
      <c r="S802" s="10">
        <v>810</v>
      </c>
      <c r="T802" s="10">
        <v>1366</v>
      </c>
      <c r="U802" s="10">
        <v>1914</v>
      </c>
      <c r="V802" s="18">
        <f t="shared" si="247"/>
        <v>0.2208029197080292</v>
      </c>
      <c r="W802" s="18">
        <f t="shared" si="248"/>
        <v>0.55277044854881263</v>
      </c>
      <c r="X802" s="18">
        <f t="shared" si="249"/>
        <v>0.69243421052631582</v>
      </c>
      <c r="Y802" s="18">
        <f t="shared" si="250"/>
        <v>0.6149341142020498</v>
      </c>
      <c r="Z802" s="18">
        <f t="shared" si="251"/>
        <v>0.50208986415882972</v>
      </c>
      <c r="AA802" s="47">
        <f t="shared" si="252"/>
        <v>526</v>
      </c>
      <c r="AB802" s="6">
        <f t="shared" si="253"/>
        <v>187</v>
      </c>
      <c r="AC802" s="40">
        <v>865</v>
      </c>
      <c r="AD802" s="40">
        <f t="shared" si="254"/>
        <v>67</v>
      </c>
      <c r="AE802" s="41">
        <f t="shared" si="255"/>
        <v>0.92811158798283266</v>
      </c>
      <c r="AF802" s="4">
        <v>37</v>
      </c>
      <c r="AG802" s="4">
        <v>46</v>
      </c>
      <c r="AH802" s="87">
        <f t="shared" si="256"/>
        <v>0.24324324324324326</v>
      </c>
      <c r="AI802" s="43">
        <f t="shared" si="257"/>
        <v>0.39130434782608697</v>
      </c>
      <c r="AJ802" s="53">
        <f t="shared" si="258"/>
        <v>116.19999999999993</v>
      </c>
      <c r="AK802" s="53">
        <f t="shared" si="259"/>
        <v>5</v>
      </c>
      <c r="AL802" s="53">
        <f t="shared" si="260"/>
        <v>1</v>
      </c>
      <c r="AM802" s="88">
        <f t="shared" si="261"/>
        <v>400</v>
      </c>
      <c r="AN802" s="88">
        <f t="shared" si="262"/>
        <v>1200</v>
      </c>
    </row>
    <row r="803" spans="1:40" ht="15" hidden="1" x14ac:dyDescent="0.25">
      <c r="A803" s="11" t="s">
        <v>779</v>
      </c>
      <c r="B803" s="13" t="s">
        <v>789</v>
      </c>
      <c r="C803" s="1" t="str">
        <f t="shared" si="246"/>
        <v>SAKARYA</v>
      </c>
      <c r="D803" s="14">
        <v>27</v>
      </c>
      <c r="E803" s="14">
        <v>156</v>
      </c>
      <c r="F803" s="14">
        <v>154</v>
      </c>
      <c r="G803" s="14">
        <v>337</v>
      </c>
      <c r="H803" s="15">
        <v>36</v>
      </c>
      <c r="I803" s="15">
        <v>123</v>
      </c>
      <c r="J803" s="15">
        <v>158</v>
      </c>
      <c r="K803" s="15">
        <v>317</v>
      </c>
      <c r="L803" s="49">
        <v>42</v>
      </c>
      <c r="M803" s="6">
        <v>27</v>
      </c>
      <c r="N803" s="16">
        <f t="shared" si="263"/>
        <v>-20</v>
      </c>
      <c r="O803" s="17">
        <f t="shared" si="264"/>
        <v>-5.9347181008902079E-2</v>
      </c>
      <c r="P803" s="10">
        <v>241</v>
      </c>
      <c r="Q803" s="10">
        <v>314</v>
      </c>
      <c r="R803" s="10">
        <v>238</v>
      </c>
      <c r="S803" s="10">
        <v>319</v>
      </c>
      <c r="T803" s="10">
        <v>552</v>
      </c>
      <c r="U803" s="10">
        <v>793</v>
      </c>
      <c r="V803" s="18">
        <f t="shared" si="247"/>
        <v>0.14937759336099585</v>
      </c>
      <c r="W803" s="18">
        <f t="shared" si="248"/>
        <v>0.39171974522292996</v>
      </c>
      <c r="X803" s="18">
        <f t="shared" si="249"/>
        <v>0.72689075630252098</v>
      </c>
      <c r="Y803" s="18">
        <f t="shared" si="250"/>
        <v>0.53623188405797106</v>
      </c>
      <c r="Z803" s="18">
        <f t="shared" si="251"/>
        <v>0.41866330390920553</v>
      </c>
      <c r="AA803" s="47">
        <f t="shared" si="252"/>
        <v>256</v>
      </c>
      <c r="AB803" s="6">
        <f t="shared" si="253"/>
        <v>65</v>
      </c>
      <c r="AC803" s="40">
        <v>317</v>
      </c>
      <c r="AD803" s="40">
        <f t="shared" si="254"/>
        <v>0</v>
      </c>
      <c r="AE803" s="41">
        <f t="shared" si="255"/>
        <v>1</v>
      </c>
      <c r="AF803" s="4">
        <v>16</v>
      </c>
      <c r="AG803" s="4">
        <v>21</v>
      </c>
      <c r="AH803" s="87">
        <f t="shared" si="256"/>
        <v>0.3125</v>
      </c>
      <c r="AI803" s="43">
        <f t="shared" si="257"/>
        <v>0.47619047619047616</v>
      </c>
      <c r="AJ803" s="53">
        <f t="shared" si="258"/>
        <v>90.399999999999977</v>
      </c>
      <c r="AK803" s="53">
        <f t="shared" si="259"/>
        <v>4</v>
      </c>
      <c r="AL803" s="53">
        <f t="shared" si="260"/>
        <v>0</v>
      </c>
      <c r="AM803" s="88">
        <f t="shared" si="261"/>
        <v>320</v>
      </c>
      <c r="AN803" s="88">
        <f t="shared" si="262"/>
        <v>0</v>
      </c>
    </row>
    <row r="804" spans="1:40" ht="15" hidden="1" x14ac:dyDescent="0.25">
      <c r="A804" s="11" t="s">
        <v>779</v>
      </c>
      <c r="B804" s="13" t="s">
        <v>790</v>
      </c>
      <c r="C804" s="1" t="str">
        <f t="shared" si="246"/>
        <v>SAKARYA</v>
      </c>
      <c r="D804" s="14">
        <v>21</v>
      </c>
      <c r="E804" s="14">
        <v>118</v>
      </c>
      <c r="F804" s="14">
        <v>108</v>
      </c>
      <c r="G804" s="14">
        <v>247</v>
      </c>
      <c r="H804" s="15">
        <v>24</v>
      </c>
      <c r="I804" s="15">
        <v>89</v>
      </c>
      <c r="J804" s="15">
        <v>102</v>
      </c>
      <c r="K804" s="15">
        <v>215</v>
      </c>
      <c r="L804" s="49">
        <v>34</v>
      </c>
      <c r="M804" s="6">
        <v>18</v>
      </c>
      <c r="N804" s="16">
        <f t="shared" si="263"/>
        <v>-32</v>
      </c>
      <c r="O804" s="17">
        <f t="shared" si="264"/>
        <v>-0.12955465587044535</v>
      </c>
      <c r="P804" s="10">
        <v>167</v>
      </c>
      <c r="Q804" s="10">
        <v>258</v>
      </c>
      <c r="R804" s="10">
        <v>186</v>
      </c>
      <c r="S804" s="10">
        <v>254</v>
      </c>
      <c r="T804" s="10">
        <v>444</v>
      </c>
      <c r="U804" s="10">
        <v>611</v>
      </c>
      <c r="V804" s="18">
        <f t="shared" si="247"/>
        <v>0.1437125748502994</v>
      </c>
      <c r="W804" s="18">
        <f t="shared" si="248"/>
        <v>0.34496124031007752</v>
      </c>
      <c r="X804" s="18">
        <f t="shared" si="249"/>
        <v>0.63440860215053763</v>
      </c>
      <c r="Y804" s="18">
        <f t="shared" si="250"/>
        <v>0.46621621621621623</v>
      </c>
      <c r="Z804" s="18">
        <f t="shared" si="251"/>
        <v>0.37806873977086741</v>
      </c>
      <c r="AA804" s="47">
        <f t="shared" si="252"/>
        <v>237</v>
      </c>
      <c r="AB804" s="6">
        <f t="shared" si="253"/>
        <v>68</v>
      </c>
      <c r="AC804" s="40">
        <v>215</v>
      </c>
      <c r="AD804" s="40">
        <f t="shared" si="254"/>
        <v>0</v>
      </c>
      <c r="AE804" s="41">
        <f t="shared" si="255"/>
        <v>1</v>
      </c>
      <c r="AF804" s="4">
        <v>11</v>
      </c>
      <c r="AG804" s="4">
        <v>14</v>
      </c>
      <c r="AH804" s="87">
        <f t="shared" si="256"/>
        <v>0.27272727272727271</v>
      </c>
      <c r="AI804" s="43">
        <f t="shared" si="257"/>
        <v>0.42857142857142855</v>
      </c>
      <c r="AJ804" s="53">
        <f t="shared" si="258"/>
        <v>103.79999999999995</v>
      </c>
      <c r="AK804" s="53">
        <f t="shared" si="259"/>
        <v>5</v>
      </c>
      <c r="AL804" s="53">
        <f t="shared" si="260"/>
        <v>1</v>
      </c>
      <c r="AM804" s="88">
        <f t="shared" si="261"/>
        <v>400</v>
      </c>
      <c r="AN804" s="88">
        <f t="shared" si="262"/>
        <v>1200</v>
      </c>
    </row>
    <row r="805" spans="1:40" ht="15" hidden="1" x14ac:dyDescent="0.25">
      <c r="A805" s="11" t="s">
        <v>779</v>
      </c>
      <c r="B805" s="13" t="s">
        <v>791</v>
      </c>
      <c r="C805" s="1" t="str">
        <f t="shared" si="246"/>
        <v>SAKARYA</v>
      </c>
      <c r="D805" s="14">
        <v>20</v>
      </c>
      <c r="E805" s="14">
        <v>95</v>
      </c>
      <c r="F805" s="14">
        <v>146</v>
      </c>
      <c r="G805" s="14">
        <v>261</v>
      </c>
      <c r="H805" s="15">
        <v>21</v>
      </c>
      <c r="I805" s="15">
        <v>99</v>
      </c>
      <c r="J805" s="15">
        <v>201</v>
      </c>
      <c r="K805" s="15">
        <v>321</v>
      </c>
      <c r="L805" s="49">
        <v>13</v>
      </c>
      <c r="M805" s="6">
        <v>33</v>
      </c>
      <c r="N805" s="16">
        <f t="shared" si="263"/>
        <v>60</v>
      </c>
      <c r="O805" s="17">
        <f t="shared" si="264"/>
        <v>0.22988505747126436</v>
      </c>
      <c r="P805" s="10">
        <v>300</v>
      </c>
      <c r="Q805" s="10">
        <v>394</v>
      </c>
      <c r="R805" s="10">
        <v>324</v>
      </c>
      <c r="S805" s="10">
        <v>412</v>
      </c>
      <c r="T805" s="10">
        <v>718</v>
      </c>
      <c r="U805" s="10">
        <v>1018</v>
      </c>
      <c r="V805" s="18">
        <f t="shared" si="247"/>
        <v>7.0000000000000007E-2</v>
      </c>
      <c r="W805" s="18">
        <f t="shared" si="248"/>
        <v>0.2512690355329949</v>
      </c>
      <c r="X805" s="18">
        <f t="shared" si="249"/>
        <v>0.55864197530864201</v>
      </c>
      <c r="Y805" s="18">
        <f t="shared" si="250"/>
        <v>0.38997214484679665</v>
      </c>
      <c r="Z805" s="18">
        <f t="shared" si="251"/>
        <v>0.29567779960707269</v>
      </c>
      <c r="AA805" s="47">
        <f t="shared" si="252"/>
        <v>438</v>
      </c>
      <c r="AB805" s="6">
        <f t="shared" si="253"/>
        <v>143</v>
      </c>
      <c r="AC805" s="40">
        <v>289</v>
      </c>
      <c r="AD805" s="40">
        <f t="shared" si="254"/>
        <v>32</v>
      </c>
      <c r="AE805" s="41">
        <f t="shared" si="255"/>
        <v>0.90031152647975077</v>
      </c>
      <c r="AF805" s="4">
        <v>13</v>
      </c>
      <c r="AG805" s="4">
        <v>18</v>
      </c>
      <c r="AH805" s="87">
        <f t="shared" si="256"/>
        <v>0.38461538461538464</v>
      </c>
      <c r="AI805" s="43">
        <f t="shared" si="257"/>
        <v>0.55555555555555558</v>
      </c>
      <c r="AJ805" s="53">
        <f t="shared" si="258"/>
        <v>222.59999999999997</v>
      </c>
      <c r="AK805" s="53">
        <f t="shared" si="259"/>
        <v>11</v>
      </c>
      <c r="AL805" s="53">
        <f t="shared" si="260"/>
        <v>2</v>
      </c>
      <c r="AM805" s="88">
        <f t="shared" si="261"/>
        <v>880</v>
      </c>
      <c r="AN805" s="88">
        <f t="shared" si="262"/>
        <v>2400</v>
      </c>
    </row>
    <row r="806" spans="1:40" ht="15" hidden="1" x14ac:dyDescent="0.25">
      <c r="A806" s="11" t="s">
        <v>779</v>
      </c>
      <c r="B806" s="13" t="s">
        <v>792</v>
      </c>
      <c r="C806" s="1" t="str">
        <f t="shared" si="246"/>
        <v>SAKARYA</v>
      </c>
      <c r="D806" s="14">
        <v>112</v>
      </c>
      <c r="E806" s="14">
        <v>300</v>
      </c>
      <c r="F806" s="14">
        <v>267</v>
      </c>
      <c r="G806" s="14">
        <v>679</v>
      </c>
      <c r="H806" s="15">
        <v>96</v>
      </c>
      <c r="I806" s="15">
        <v>270</v>
      </c>
      <c r="J806" s="15">
        <v>347</v>
      </c>
      <c r="K806" s="15">
        <v>713</v>
      </c>
      <c r="L806" s="49">
        <v>15</v>
      </c>
      <c r="M806" s="6">
        <v>72</v>
      </c>
      <c r="N806" s="16">
        <f t="shared" si="263"/>
        <v>34</v>
      </c>
      <c r="O806" s="17">
        <f t="shared" si="264"/>
        <v>5.0073637702503684E-2</v>
      </c>
      <c r="P806" s="10">
        <v>431</v>
      </c>
      <c r="Q806" s="10">
        <v>631</v>
      </c>
      <c r="R806" s="10">
        <v>458</v>
      </c>
      <c r="S806" s="10">
        <v>608</v>
      </c>
      <c r="T806" s="10">
        <v>1089</v>
      </c>
      <c r="U806" s="10">
        <v>1520</v>
      </c>
      <c r="V806" s="18">
        <f t="shared" si="247"/>
        <v>0.22273781902552203</v>
      </c>
      <c r="W806" s="18">
        <f t="shared" si="248"/>
        <v>0.42789223454833597</v>
      </c>
      <c r="X806" s="18">
        <f t="shared" si="249"/>
        <v>0.63318777292576423</v>
      </c>
      <c r="Y806" s="18">
        <f t="shared" si="250"/>
        <v>0.51423324150596883</v>
      </c>
      <c r="Z806" s="18">
        <f t="shared" si="251"/>
        <v>0.43157894736842106</v>
      </c>
      <c r="AA806" s="47">
        <f t="shared" si="252"/>
        <v>529</v>
      </c>
      <c r="AB806" s="6">
        <f t="shared" si="253"/>
        <v>168</v>
      </c>
      <c r="AC806" s="40">
        <v>590</v>
      </c>
      <c r="AD806" s="40">
        <f t="shared" si="254"/>
        <v>123</v>
      </c>
      <c r="AE806" s="41">
        <f t="shared" si="255"/>
        <v>0.82748948106591869</v>
      </c>
      <c r="AF806" s="4">
        <v>23</v>
      </c>
      <c r="AG806" s="4">
        <v>30</v>
      </c>
      <c r="AH806" s="87">
        <f t="shared" si="256"/>
        <v>0.30434782608695654</v>
      </c>
      <c r="AI806" s="43">
        <f t="shared" si="257"/>
        <v>0.46666666666666667</v>
      </c>
      <c r="AJ806" s="53">
        <f t="shared" si="258"/>
        <v>202.29999999999995</v>
      </c>
      <c r="AK806" s="53">
        <f t="shared" si="259"/>
        <v>10</v>
      </c>
      <c r="AL806" s="53">
        <f t="shared" si="260"/>
        <v>2</v>
      </c>
      <c r="AM806" s="88">
        <f t="shared" si="261"/>
        <v>800</v>
      </c>
      <c r="AN806" s="88">
        <f t="shared" si="262"/>
        <v>2400</v>
      </c>
    </row>
    <row r="807" spans="1:40" ht="15" hidden="1" x14ac:dyDescent="0.25">
      <c r="A807" s="11" t="s">
        <v>779</v>
      </c>
      <c r="B807" s="13" t="s">
        <v>793</v>
      </c>
      <c r="C807" s="1" t="str">
        <f t="shared" si="246"/>
        <v>SAKARYA</v>
      </c>
      <c r="D807" s="14">
        <v>200</v>
      </c>
      <c r="E807" s="14">
        <v>631</v>
      </c>
      <c r="F807" s="14">
        <v>774</v>
      </c>
      <c r="G807" s="14">
        <v>1605</v>
      </c>
      <c r="H807" s="15">
        <v>185</v>
      </c>
      <c r="I807" s="15">
        <v>691</v>
      </c>
      <c r="J807" s="15">
        <v>1133</v>
      </c>
      <c r="K807" s="15">
        <v>2009</v>
      </c>
      <c r="L807" s="49">
        <v>55</v>
      </c>
      <c r="M807" s="6">
        <v>250</v>
      </c>
      <c r="N807" s="16">
        <f t="shared" si="263"/>
        <v>404</v>
      </c>
      <c r="O807" s="17">
        <f t="shared" si="264"/>
        <v>0.25171339563862927</v>
      </c>
      <c r="P807" s="10">
        <v>1105</v>
      </c>
      <c r="Q807" s="10">
        <v>1527</v>
      </c>
      <c r="R807" s="10">
        <v>1174</v>
      </c>
      <c r="S807" s="10">
        <v>1557</v>
      </c>
      <c r="T807" s="10">
        <v>2701</v>
      </c>
      <c r="U807" s="10">
        <v>3806</v>
      </c>
      <c r="V807" s="18">
        <f t="shared" si="247"/>
        <v>0.167420814479638</v>
      </c>
      <c r="W807" s="18">
        <f t="shared" si="248"/>
        <v>0.45252128356254095</v>
      </c>
      <c r="X807" s="18">
        <f t="shared" si="249"/>
        <v>0.79897785349233386</v>
      </c>
      <c r="Y807" s="18">
        <f t="shared" si="250"/>
        <v>0.60310995927434286</v>
      </c>
      <c r="Z807" s="18">
        <f t="shared" si="251"/>
        <v>0.47661586967945352</v>
      </c>
      <c r="AA807" s="47">
        <f t="shared" si="252"/>
        <v>1072</v>
      </c>
      <c r="AB807" s="6">
        <f t="shared" si="253"/>
        <v>236</v>
      </c>
      <c r="AC807" s="40">
        <v>1205</v>
      </c>
      <c r="AD807" s="40">
        <f t="shared" si="254"/>
        <v>804</v>
      </c>
      <c r="AE807" s="41">
        <f t="shared" si="255"/>
        <v>0.59980089596814334</v>
      </c>
      <c r="AF807" s="4">
        <v>49</v>
      </c>
      <c r="AG807" s="4">
        <v>67</v>
      </c>
      <c r="AH807" s="87">
        <f t="shared" si="256"/>
        <v>0.36734693877551022</v>
      </c>
      <c r="AI807" s="43">
        <f t="shared" si="257"/>
        <v>0.53731343283582089</v>
      </c>
      <c r="AJ807" s="53">
        <f t="shared" si="258"/>
        <v>261.69999999999982</v>
      </c>
      <c r="AK807" s="53">
        <f t="shared" si="259"/>
        <v>13</v>
      </c>
      <c r="AL807" s="53">
        <f t="shared" si="260"/>
        <v>2</v>
      </c>
      <c r="AM807" s="88">
        <f t="shared" si="261"/>
        <v>1040</v>
      </c>
      <c r="AN807" s="88">
        <f t="shared" si="262"/>
        <v>2400</v>
      </c>
    </row>
    <row r="808" spans="1:40" ht="15" hidden="1" x14ac:dyDescent="0.25">
      <c r="A808" s="11" t="s">
        <v>779</v>
      </c>
      <c r="B808" s="13" t="s">
        <v>794</v>
      </c>
      <c r="C808" s="1" t="str">
        <f t="shared" si="246"/>
        <v>SAKARYA</v>
      </c>
      <c r="D808" s="14">
        <v>19</v>
      </c>
      <c r="E808" s="14">
        <v>85</v>
      </c>
      <c r="F808" s="14">
        <v>82</v>
      </c>
      <c r="G808" s="14">
        <v>186</v>
      </c>
      <c r="H808" s="15">
        <v>22</v>
      </c>
      <c r="I808" s="15">
        <v>71</v>
      </c>
      <c r="J808" s="15">
        <v>113</v>
      </c>
      <c r="K808" s="15">
        <v>206</v>
      </c>
      <c r="L808" s="49">
        <v>9</v>
      </c>
      <c r="M808" s="6">
        <v>16</v>
      </c>
      <c r="N808" s="16">
        <f t="shared" si="263"/>
        <v>20</v>
      </c>
      <c r="O808" s="17">
        <f t="shared" si="264"/>
        <v>0.10752688172043011</v>
      </c>
      <c r="P808" s="10">
        <v>116</v>
      </c>
      <c r="Q808" s="10">
        <v>160</v>
      </c>
      <c r="R808" s="10">
        <v>132</v>
      </c>
      <c r="S808" s="10">
        <v>172</v>
      </c>
      <c r="T808" s="10">
        <v>292</v>
      </c>
      <c r="U808" s="10">
        <v>408</v>
      </c>
      <c r="V808" s="18">
        <f t="shared" si="247"/>
        <v>0.18965517241379309</v>
      </c>
      <c r="W808" s="18">
        <f t="shared" si="248"/>
        <v>0.44374999999999998</v>
      </c>
      <c r="X808" s="18">
        <f t="shared" si="249"/>
        <v>0.80303030303030298</v>
      </c>
      <c r="Y808" s="18">
        <f t="shared" si="250"/>
        <v>0.60616438356164382</v>
      </c>
      <c r="Z808" s="18">
        <f t="shared" si="251"/>
        <v>0.48774509803921567</v>
      </c>
      <c r="AA808" s="47">
        <f t="shared" si="252"/>
        <v>115</v>
      </c>
      <c r="AB808" s="6">
        <f t="shared" si="253"/>
        <v>26</v>
      </c>
      <c r="AC808" s="40">
        <v>206</v>
      </c>
      <c r="AD808" s="40">
        <f t="shared" si="254"/>
        <v>0</v>
      </c>
      <c r="AE808" s="41">
        <f t="shared" si="255"/>
        <v>1</v>
      </c>
      <c r="AF808" s="4">
        <v>11</v>
      </c>
      <c r="AG808" s="4">
        <v>12</v>
      </c>
      <c r="AH808" s="87">
        <f t="shared" si="256"/>
        <v>9.0909090909090912E-2</v>
      </c>
      <c r="AI808" s="43">
        <f t="shared" si="257"/>
        <v>0.16666666666666666</v>
      </c>
      <c r="AJ808" s="53">
        <f t="shared" si="258"/>
        <v>27.399999999999977</v>
      </c>
      <c r="AK808" s="53">
        <f t="shared" si="259"/>
        <v>1</v>
      </c>
      <c r="AL808" s="53">
        <f t="shared" si="260"/>
        <v>0</v>
      </c>
      <c r="AM808" s="88">
        <f t="shared" si="261"/>
        <v>80</v>
      </c>
      <c r="AN808" s="88">
        <f t="shared" si="262"/>
        <v>0</v>
      </c>
    </row>
    <row r="809" spans="1:40" ht="15" hidden="1" x14ac:dyDescent="0.25">
      <c r="A809" s="11" t="s">
        <v>779</v>
      </c>
      <c r="B809" s="13" t="s">
        <v>795</v>
      </c>
      <c r="C809" s="1" t="str">
        <f t="shared" si="246"/>
        <v>SAKARYA</v>
      </c>
      <c r="D809" s="14">
        <v>4</v>
      </c>
      <c r="E809" s="14">
        <v>19</v>
      </c>
      <c r="F809" s="14">
        <v>31</v>
      </c>
      <c r="G809" s="14">
        <v>54</v>
      </c>
      <c r="H809" s="15">
        <v>6</v>
      </c>
      <c r="I809" s="15">
        <v>15</v>
      </c>
      <c r="J809" s="15">
        <v>24</v>
      </c>
      <c r="K809" s="15">
        <v>45</v>
      </c>
      <c r="L809" s="49">
        <v>3</v>
      </c>
      <c r="M809" s="6">
        <v>6</v>
      </c>
      <c r="N809" s="16">
        <f t="shared" si="263"/>
        <v>-9</v>
      </c>
      <c r="O809" s="17">
        <f t="shared" si="264"/>
        <v>-0.16666666666666666</v>
      </c>
      <c r="P809" s="10">
        <v>66</v>
      </c>
      <c r="Q809" s="10">
        <v>81</v>
      </c>
      <c r="R809" s="10">
        <v>62</v>
      </c>
      <c r="S809" s="10">
        <v>83</v>
      </c>
      <c r="T809" s="10">
        <v>143</v>
      </c>
      <c r="U809" s="10">
        <v>209</v>
      </c>
      <c r="V809" s="18">
        <f t="shared" si="247"/>
        <v>9.0909090909090912E-2</v>
      </c>
      <c r="W809" s="18">
        <f t="shared" si="248"/>
        <v>0.18518518518518517</v>
      </c>
      <c r="X809" s="18">
        <f t="shared" si="249"/>
        <v>0.33870967741935482</v>
      </c>
      <c r="Y809" s="18">
        <f t="shared" si="250"/>
        <v>0.25174825174825177</v>
      </c>
      <c r="Z809" s="18">
        <f t="shared" si="251"/>
        <v>0.20095693779904306</v>
      </c>
      <c r="AA809" s="47">
        <f t="shared" si="252"/>
        <v>107</v>
      </c>
      <c r="AB809" s="6">
        <f t="shared" si="253"/>
        <v>41</v>
      </c>
      <c r="AC809" s="40">
        <v>45</v>
      </c>
      <c r="AD809" s="40">
        <f t="shared" si="254"/>
        <v>0</v>
      </c>
      <c r="AE809" s="41">
        <f t="shared" si="255"/>
        <v>1</v>
      </c>
      <c r="AF809" s="4">
        <v>3</v>
      </c>
      <c r="AG809" s="4">
        <v>2</v>
      </c>
      <c r="AH809" s="87">
        <f t="shared" si="256"/>
        <v>0</v>
      </c>
      <c r="AI809" s="43">
        <f t="shared" si="257"/>
        <v>0</v>
      </c>
      <c r="AJ809" s="53">
        <f t="shared" si="258"/>
        <v>64.099999999999994</v>
      </c>
      <c r="AK809" s="53">
        <f t="shared" si="259"/>
        <v>3</v>
      </c>
      <c r="AL809" s="53">
        <f t="shared" si="260"/>
        <v>0</v>
      </c>
      <c r="AM809" s="88">
        <f t="shared" si="261"/>
        <v>240</v>
      </c>
      <c r="AN809" s="88">
        <f t="shared" si="262"/>
        <v>0</v>
      </c>
    </row>
    <row r="810" spans="1:40" ht="15" hidden="1" x14ac:dyDescent="0.25">
      <c r="A810" s="11" t="s">
        <v>796</v>
      </c>
      <c r="B810" s="13" t="s">
        <v>797</v>
      </c>
      <c r="C810" s="1" t="str">
        <f t="shared" si="246"/>
        <v>SAMSUN</v>
      </c>
      <c r="D810" s="14">
        <v>35</v>
      </c>
      <c r="E810" s="14">
        <v>92</v>
      </c>
      <c r="F810" s="14">
        <v>136</v>
      </c>
      <c r="G810" s="14">
        <v>263</v>
      </c>
      <c r="H810" s="15">
        <v>47</v>
      </c>
      <c r="I810" s="15">
        <v>134</v>
      </c>
      <c r="J810" s="15">
        <v>130</v>
      </c>
      <c r="K810" s="15">
        <v>311</v>
      </c>
      <c r="L810" s="49">
        <v>22</v>
      </c>
      <c r="M810" s="6">
        <v>34</v>
      </c>
      <c r="N810" s="16">
        <f t="shared" si="263"/>
        <v>48</v>
      </c>
      <c r="O810" s="17">
        <f t="shared" si="264"/>
        <v>0.18250950570342206</v>
      </c>
      <c r="P810" s="10">
        <v>196</v>
      </c>
      <c r="Q810" s="10">
        <v>287</v>
      </c>
      <c r="R810" s="10">
        <v>221</v>
      </c>
      <c r="S810" s="10">
        <v>298</v>
      </c>
      <c r="T810" s="10">
        <v>508</v>
      </c>
      <c r="U810" s="10">
        <v>704</v>
      </c>
      <c r="V810" s="18">
        <f t="shared" si="247"/>
        <v>0.23979591836734693</v>
      </c>
      <c r="W810" s="18">
        <f t="shared" si="248"/>
        <v>0.46689895470383275</v>
      </c>
      <c r="X810" s="18">
        <f t="shared" si="249"/>
        <v>0.5339366515837104</v>
      </c>
      <c r="Y810" s="18">
        <f t="shared" si="250"/>
        <v>0.49606299212598426</v>
      </c>
      <c r="Z810" s="18">
        <f t="shared" si="251"/>
        <v>0.42471590909090912</v>
      </c>
      <c r="AA810" s="47">
        <f t="shared" si="252"/>
        <v>256</v>
      </c>
      <c r="AB810" s="6">
        <f t="shared" si="253"/>
        <v>103</v>
      </c>
      <c r="AC810" s="40">
        <v>311</v>
      </c>
      <c r="AD810" s="40">
        <f t="shared" si="254"/>
        <v>0</v>
      </c>
      <c r="AE810" s="41">
        <f t="shared" si="255"/>
        <v>1</v>
      </c>
      <c r="AF810" s="4">
        <v>20</v>
      </c>
      <c r="AG810" s="4">
        <v>18</v>
      </c>
      <c r="AH810" s="87">
        <f t="shared" si="256"/>
        <v>0</v>
      </c>
      <c r="AI810" s="43">
        <f t="shared" si="257"/>
        <v>0</v>
      </c>
      <c r="AJ810" s="53">
        <f t="shared" si="258"/>
        <v>103.59999999999997</v>
      </c>
      <c r="AK810" s="53">
        <f t="shared" si="259"/>
        <v>5</v>
      </c>
      <c r="AL810" s="53">
        <f t="shared" si="260"/>
        <v>1</v>
      </c>
      <c r="AM810" s="88">
        <f t="shared" si="261"/>
        <v>400</v>
      </c>
      <c r="AN810" s="88">
        <f t="shared" si="262"/>
        <v>1200</v>
      </c>
    </row>
    <row r="811" spans="1:40" ht="15" hidden="1" x14ac:dyDescent="0.25">
      <c r="A811" s="11" t="s">
        <v>796</v>
      </c>
      <c r="B811" s="13" t="s">
        <v>798</v>
      </c>
      <c r="C811" s="1" t="str">
        <f t="shared" si="246"/>
        <v>SAMSUN</v>
      </c>
      <c r="D811" s="14">
        <v>82</v>
      </c>
      <c r="E811" s="14">
        <v>199</v>
      </c>
      <c r="F811" s="14">
        <v>137</v>
      </c>
      <c r="G811" s="14">
        <v>418</v>
      </c>
      <c r="H811" s="15">
        <v>61</v>
      </c>
      <c r="I811" s="15">
        <v>189</v>
      </c>
      <c r="J811" s="15">
        <v>126</v>
      </c>
      <c r="K811" s="15">
        <v>376</v>
      </c>
      <c r="L811" s="49">
        <v>69</v>
      </c>
      <c r="M811" s="6">
        <v>14</v>
      </c>
      <c r="N811" s="16">
        <f t="shared" si="263"/>
        <v>-42</v>
      </c>
      <c r="O811" s="17">
        <f t="shared" si="264"/>
        <v>-0.10047846889952153</v>
      </c>
      <c r="P811" s="10">
        <v>235</v>
      </c>
      <c r="Q811" s="10">
        <v>293</v>
      </c>
      <c r="R811" s="10">
        <v>230</v>
      </c>
      <c r="S811" s="10">
        <v>293</v>
      </c>
      <c r="T811" s="10">
        <v>523</v>
      </c>
      <c r="U811" s="10">
        <v>758</v>
      </c>
      <c r="V811" s="18">
        <f t="shared" si="247"/>
        <v>0.25957446808510637</v>
      </c>
      <c r="W811" s="18">
        <f t="shared" si="248"/>
        <v>0.6450511945392492</v>
      </c>
      <c r="X811" s="18">
        <f t="shared" si="249"/>
        <v>0.78695652173913044</v>
      </c>
      <c r="Y811" s="18">
        <f t="shared" si="250"/>
        <v>0.70745697896749526</v>
      </c>
      <c r="Z811" s="18">
        <f t="shared" si="251"/>
        <v>0.56860158311345643</v>
      </c>
      <c r="AA811" s="47">
        <f t="shared" si="252"/>
        <v>153</v>
      </c>
      <c r="AB811" s="6">
        <f t="shared" si="253"/>
        <v>49</v>
      </c>
      <c r="AC811" s="40">
        <v>376</v>
      </c>
      <c r="AD811" s="40">
        <f t="shared" si="254"/>
        <v>0</v>
      </c>
      <c r="AE811" s="41">
        <f t="shared" si="255"/>
        <v>1</v>
      </c>
      <c r="AF811" s="4">
        <v>28</v>
      </c>
      <c r="AG811" s="4">
        <v>27</v>
      </c>
      <c r="AH811" s="87">
        <f t="shared" si="256"/>
        <v>0</v>
      </c>
      <c r="AI811" s="43">
        <f t="shared" si="257"/>
        <v>0</v>
      </c>
      <c r="AJ811" s="53">
        <f t="shared" si="258"/>
        <v>0</v>
      </c>
      <c r="AK811" s="53">
        <f t="shared" si="259"/>
        <v>0</v>
      </c>
      <c r="AL811" s="53">
        <f t="shared" si="260"/>
        <v>0</v>
      </c>
      <c r="AM811" s="88">
        <f t="shared" si="261"/>
        <v>0</v>
      </c>
      <c r="AN811" s="88">
        <f t="shared" si="262"/>
        <v>0</v>
      </c>
    </row>
    <row r="812" spans="1:40" ht="15" hidden="1" x14ac:dyDescent="0.25">
      <c r="A812" s="11" t="s">
        <v>796</v>
      </c>
      <c r="B812" s="13" t="s">
        <v>799</v>
      </c>
      <c r="C812" s="1" t="str">
        <f t="shared" si="246"/>
        <v>SAMSUN</v>
      </c>
      <c r="D812" s="14">
        <v>217</v>
      </c>
      <c r="E812" s="14">
        <v>790</v>
      </c>
      <c r="F812" s="14">
        <v>1178</v>
      </c>
      <c r="G812" s="14">
        <v>2185</v>
      </c>
      <c r="H812" s="15">
        <v>267</v>
      </c>
      <c r="I812" s="15">
        <v>896</v>
      </c>
      <c r="J812" s="15">
        <v>1376</v>
      </c>
      <c r="K812" s="15">
        <v>2539</v>
      </c>
      <c r="L812" s="49">
        <v>63</v>
      </c>
      <c r="M812" s="6">
        <v>320</v>
      </c>
      <c r="N812" s="16">
        <f t="shared" si="263"/>
        <v>354</v>
      </c>
      <c r="O812" s="17">
        <f t="shared" si="264"/>
        <v>0.16201372997711672</v>
      </c>
      <c r="P812" s="10">
        <v>1513</v>
      </c>
      <c r="Q812" s="10">
        <v>1986</v>
      </c>
      <c r="R812" s="10">
        <v>1499</v>
      </c>
      <c r="S812" s="10">
        <v>1991</v>
      </c>
      <c r="T812" s="10">
        <v>3485</v>
      </c>
      <c r="U812" s="10">
        <v>4998</v>
      </c>
      <c r="V812" s="18">
        <f t="shared" si="247"/>
        <v>0.17647058823529413</v>
      </c>
      <c r="W812" s="18">
        <f t="shared" si="248"/>
        <v>0.45115810674723061</v>
      </c>
      <c r="X812" s="18">
        <f t="shared" si="249"/>
        <v>0.74649766511007343</v>
      </c>
      <c r="Y812" s="18">
        <f t="shared" si="250"/>
        <v>0.57819225251076045</v>
      </c>
      <c r="Z812" s="18">
        <f t="shared" si="251"/>
        <v>0.45658263305322128</v>
      </c>
      <c r="AA812" s="47">
        <f t="shared" si="252"/>
        <v>1470</v>
      </c>
      <c r="AB812" s="6">
        <f t="shared" si="253"/>
        <v>380</v>
      </c>
      <c r="AC812" s="40">
        <v>1652</v>
      </c>
      <c r="AD812" s="40">
        <f t="shared" si="254"/>
        <v>887</v>
      </c>
      <c r="AE812" s="41">
        <f t="shared" si="255"/>
        <v>0.65064986215045295</v>
      </c>
      <c r="AF812" s="4">
        <v>58</v>
      </c>
      <c r="AG812" s="4">
        <v>90</v>
      </c>
      <c r="AH812" s="87">
        <f t="shared" si="256"/>
        <v>0.55172413793103448</v>
      </c>
      <c r="AI812" s="43">
        <f t="shared" si="257"/>
        <v>0.71111111111111114</v>
      </c>
      <c r="AJ812" s="53">
        <f t="shared" si="258"/>
        <v>424.5</v>
      </c>
      <c r="AK812" s="53">
        <f t="shared" si="259"/>
        <v>21</v>
      </c>
      <c r="AL812" s="53">
        <f t="shared" si="260"/>
        <v>4</v>
      </c>
      <c r="AM812" s="88">
        <f t="shared" si="261"/>
        <v>1680</v>
      </c>
      <c r="AN812" s="88">
        <f t="shared" si="262"/>
        <v>4800</v>
      </c>
    </row>
    <row r="813" spans="1:40" ht="15" hidden="1" x14ac:dyDescent="0.25">
      <c r="A813" s="11" t="s">
        <v>796</v>
      </c>
      <c r="B813" s="13" t="s">
        <v>1021</v>
      </c>
      <c r="C813" s="1" t="str">
        <f t="shared" si="246"/>
        <v>SAMSUN</v>
      </c>
      <c r="D813" s="14">
        <v>72</v>
      </c>
      <c r="E813" s="14">
        <v>137</v>
      </c>
      <c r="F813" s="14">
        <v>154</v>
      </c>
      <c r="G813" s="14">
        <v>363</v>
      </c>
      <c r="H813" s="15">
        <v>56</v>
      </c>
      <c r="I813" s="15">
        <v>149</v>
      </c>
      <c r="J813" s="15">
        <v>138</v>
      </c>
      <c r="K813" s="15">
        <v>343</v>
      </c>
      <c r="L813" s="49">
        <v>31</v>
      </c>
      <c r="M813" s="6">
        <v>18</v>
      </c>
      <c r="N813" s="16">
        <f t="shared" si="263"/>
        <v>-20</v>
      </c>
      <c r="O813" s="17">
        <f t="shared" si="264"/>
        <v>-5.5096418732782371E-2</v>
      </c>
      <c r="P813" s="10">
        <v>247</v>
      </c>
      <c r="Q813" s="10">
        <v>353</v>
      </c>
      <c r="R813" s="10">
        <v>299</v>
      </c>
      <c r="S813" s="10">
        <v>378</v>
      </c>
      <c r="T813" s="10">
        <v>652</v>
      </c>
      <c r="U813" s="10">
        <v>899</v>
      </c>
      <c r="V813" s="18">
        <f t="shared" si="247"/>
        <v>0.22672064777327935</v>
      </c>
      <c r="W813" s="18">
        <f t="shared" si="248"/>
        <v>0.42209631728045327</v>
      </c>
      <c r="X813" s="18">
        <f t="shared" si="249"/>
        <v>0.50501672240802675</v>
      </c>
      <c r="Y813" s="18">
        <f t="shared" si="250"/>
        <v>0.46012269938650308</v>
      </c>
      <c r="Z813" s="18">
        <f t="shared" si="251"/>
        <v>0.39599555061179087</v>
      </c>
      <c r="AA813" s="47">
        <f t="shared" si="252"/>
        <v>352</v>
      </c>
      <c r="AB813" s="6">
        <f t="shared" si="253"/>
        <v>148</v>
      </c>
      <c r="AC813" s="40">
        <v>343</v>
      </c>
      <c r="AD813" s="40">
        <f t="shared" si="254"/>
        <v>0</v>
      </c>
      <c r="AE813" s="41">
        <f t="shared" si="255"/>
        <v>1</v>
      </c>
      <c r="AF813" s="4">
        <v>25</v>
      </c>
      <c r="AG813" s="4">
        <v>27</v>
      </c>
      <c r="AH813" s="87">
        <f t="shared" si="256"/>
        <v>0.08</v>
      </c>
      <c r="AI813" s="43">
        <f t="shared" si="257"/>
        <v>0.14814814814814814</v>
      </c>
      <c r="AJ813" s="53">
        <f t="shared" si="258"/>
        <v>156.39999999999998</v>
      </c>
      <c r="AK813" s="53">
        <f t="shared" si="259"/>
        <v>7</v>
      </c>
      <c r="AL813" s="53">
        <f t="shared" si="260"/>
        <v>1</v>
      </c>
      <c r="AM813" s="88">
        <f t="shared" si="261"/>
        <v>560</v>
      </c>
      <c r="AN813" s="88">
        <f t="shared" si="262"/>
        <v>1200</v>
      </c>
    </row>
    <row r="814" spans="1:40" ht="15" hidden="1" x14ac:dyDescent="0.25">
      <c r="A814" s="11" t="s">
        <v>796</v>
      </c>
      <c r="B814" s="13" t="s">
        <v>800</v>
      </c>
      <c r="C814" s="1" t="str">
        <f t="shared" si="246"/>
        <v>SAMSUN</v>
      </c>
      <c r="D814" s="14">
        <v>152</v>
      </c>
      <c r="E814" s="14">
        <v>750</v>
      </c>
      <c r="F814" s="14">
        <v>876</v>
      </c>
      <c r="G814" s="14">
        <v>1778</v>
      </c>
      <c r="H814" s="15">
        <v>159</v>
      </c>
      <c r="I814" s="15">
        <v>634</v>
      </c>
      <c r="J814" s="15">
        <v>1071</v>
      </c>
      <c r="K814" s="15">
        <v>1864</v>
      </c>
      <c r="L814" s="49">
        <v>95</v>
      </c>
      <c r="M814" s="6">
        <v>243</v>
      </c>
      <c r="N814" s="16">
        <f t="shared" si="263"/>
        <v>86</v>
      </c>
      <c r="O814" s="17">
        <f t="shared" si="264"/>
        <v>4.8368953880764905E-2</v>
      </c>
      <c r="P814" s="10">
        <v>1211</v>
      </c>
      <c r="Q814" s="10">
        <v>1670</v>
      </c>
      <c r="R814" s="10">
        <v>1417</v>
      </c>
      <c r="S814" s="10">
        <v>1828</v>
      </c>
      <c r="T814" s="10">
        <v>3087</v>
      </c>
      <c r="U814" s="10">
        <v>4298</v>
      </c>
      <c r="V814" s="18">
        <f t="shared" si="247"/>
        <v>0.13129644921552436</v>
      </c>
      <c r="W814" s="18">
        <f t="shared" si="248"/>
        <v>0.37964071856287424</v>
      </c>
      <c r="X814" s="18">
        <f t="shared" si="249"/>
        <v>0.65137614678899081</v>
      </c>
      <c r="Y814" s="18">
        <f t="shared" si="250"/>
        <v>0.50437317784256563</v>
      </c>
      <c r="Z814" s="18">
        <f t="shared" si="251"/>
        <v>0.39925546765937647</v>
      </c>
      <c r="AA814" s="47">
        <f t="shared" si="252"/>
        <v>1530</v>
      </c>
      <c r="AB814" s="6">
        <f t="shared" si="253"/>
        <v>494</v>
      </c>
      <c r="AC814" s="40">
        <v>1710</v>
      </c>
      <c r="AD814" s="40">
        <f t="shared" si="254"/>
        <v>154</v>
      </c>
      <c r="AE814" s="41">
        <f t="shared" si="255"/>
        <v>0.91738197424892709</v>
      </c>
      <c r="AF814" s="4">
        <v>79</v>
      </c>
      <c r="AG814" s="4">
        <v>101</v>
      </c>
      <c r="AH814" s="87">
        <f t="shared" si="256"/>
        <v>0.27848101265822783</v>
      </c>
      <c r="AI814" s="43">
        <f t="shared" si="257"/>
        <v>0.43564356435643564</v>
      </c>
      <c r="AJ814" s="53">
        <f t="shared" si="258"/>
        <v>603.89999999999964</v>
      </c>
      <c r="AK814" s="53">
        <f t="shared" si="259"/>
        <v>30</v>
      </c>
      <c r="AL814" s="53">
        <f t="shared" si="260"/>
        <v>6</v>
      </c>
      <c r="AM814" s="88">
        <f t="shared" si="261"/>
        <v>2400</v>
      </c>
      <c r="AN814" s="88">
        <f t="shared" si="262"/>
        <v>7200</v>
      </c>
    </row>
    <row r="815" spans="1:40" ht="15" hidden="1" x14ac:dyDescent="0.25">
      <c r="A815" s="11" t="s">
        <v>796</v>
      </c>
      <c r="B815" s="13" t="s">
        <v>801</v>
      </c>
      <c r="C815" s="1" t="str">
        <f t="shared" si="246"/>
        <v>SAMSUN</v>
      </c>
      <c r="D815" s="14">
        <v>108</v>
      </c>
      <c r="E815" s="14">
        <v>596</v>
      </c>
      <c r="F815" s="14">
        <v>728</v>
      </c>
      <c r="G815" s="14">
        <v>1432</v>
      </c>
      <c r="H815" s="15">
        <v>251</v>
      </c>
      <c r="I815" s="15">
        <v>562</v>
      </c>
      <c r="J815" s="15">
        <v>819</v>
      </c>
      <c r="K815" s="15">
        <v>1632</v>
      </c>
      <c r="L815" s="49">
        <v>86</v>
      </c>
      <c r="M815" s="6">
        <v>145</v>
      </c>
      <c r="N815" s="16">
        <f t="shared" si="263"/>
        <v>200</v>
      </c>
      <c r="O815" s="17">
        <f t="shared" si="264"/>
        <v>0.13966480446927373</v>
      </c>
      <c r="P815" s="10">
        <v>1091</v>
      </c>
      <c r="Q815" s="10">
        <v>1529</v>
      </c>
      <c r="R815" s="10">
        <v>1163</v>
      </c>
      <c r="S815" s="10">
        <v>1503</v>
      </c>
      <c r="T815" s="10">
        <v>2692</v>
      </c>
      <c r="U815" s="10">
        <v>3783</v>
      </c>
      <c r="V815" s="18">
        <f t="shared" si="247"/>
        <v>0.23006416131989002</v>
      </c>
      <c r="W815" s="18">
        <f t="shared" si="248"/>
        <v>0.36756049705689992</v>
      </c>
      <c r="X815" s="18">
        <f t="shared" si="249"/>
        <v>0.65348237317282887</v>
      </c>
      <c r="Y815" s="18">
        <f t="shared" si="250"/>
        <v>0.49108469539375926</v>
      </c>
      <c r="Z815" s="18">
        <f t="shared" si="251"/>
        <v>0.41580756013745707</v>
      </c>
      <c r="AA815" s="47">
        <f t="shared" si="252"/>
        <v>1370</v>
      </c>
      <c r="AB815" s="6">
        <f t="shared" si="253"/>
        <v>403</v>
      </c>
      <c r="AC815" s="40">
        <v>1531</v>
      </c>
      <c r="AD815" s="40">
        <f t="shared" si="254"/>
        <v>101</v>
      </c>
      <c r="AE815" s="41">
        <f t="shared" si="255"/>
        <v>0.93811274509803921</v>
      </c>
      <c r="AF815" s="4">
        <v>65</v>
      </c>
      <c r="AG815" s="4">
        <v>80</v>
      </c>
      <c r="AH815" s="87">
        <f t="shared" si="256"/>
        <v>0.23076923076923078</v>
      </c>
      <c r="AI815" s="43">
        <f t="shared" si="257"/>
        <v>0.375</v>
      </c>
      <c r="AJ815" s="53">
        <f t="shared" si="258"/>
        <v>562.39999999999986</v>
      </c>
      <c r="AK815" s="53">
        <f t="shared" si="259"/>
        <v>28</v>
      </c>
      <c r="AL815" s="53">
        <f t="shared" si="260"/>
        <v>5</v>
      </c>
      <c r="AM815" s="88">
        <f t="shared" si="261"/>
        <v>2240</v>
      </c>
      <c r="AN815" s="88">
        <f t="shared" si="262"/>
        <v>6000</v>
      </c>
    </row>
    <row r="816" spans="1:40" ht="15" hidden="1" x14ac:dyDescent="0.25">
      <c r="A816" s="11" t="s">
        <v>796</v>
      </c>
      <c r="B816" s="13" t="s">
        <v>802</v>
      </c>
      <c r="C816" s="1" t="str">
        <f t="shared" si="246"/>
        <v>SAMSUN</v>
      </c>
      <c r="D816" s="14">
        <v>157</v>
      </c>
      <c r="E816" s="14">
        <v>739</v>
      </c>
      <c r="F816" s="14">
        <v>944</v>
      </c>
      <c r="G816" s="14">
        <v>1840</v>
      </c>
      <c r="H816" s="15">
        <v>316</v>
      </c>
      <c r="I816" s="15">
        <v>1087</v>
      </c>
      <c r="J816" s="15">
        <v>1091</v>
      </c>
      <c r="K816" s="15">
        <v>2494</v>
      </c>
      <c r="L816" s="49">
        <v>161</v>
      </c>
      <c r="M816" s="6">
        <v>177</v>
      </c>
      <c r="N816" s="16">
        <f t="shared" si="263"/>
        <v>654</v>
      </c>
      <c r="O816" s="17">
        <f t="shared" si="264"/>
        <v>0.35543478260869565</v>
      </c>
      <c r="P816" s="10">
        <v>1400</v>
      </c>
      <c r="Q816" s="10">
        <v>1918</v>
      </c>
      <c r="R816" s="10">
        <v>1503</v>
      </c>
      <c r="S816" s="10">
        <v>1959</v>
      </c>
      <c r="T816" s="10">
        <v>3421</v>
      </c>
      <c r="U816" s="10">
        <v>4821</v>
      </c>
      <c r="V816" s="18">
        <f t="shared" si="247"/>
        <v>0.2257142857142857</v>
      </c>
      <c r="W816" s="18">
        <f t="shared" si="248"/>
        <v>0.56673618352450472</v>
      </c>
      <c r="X816" s="18">
        <f t="shared" si="249"/>
        <v>0.71523619427811047</v>
      </c>
      <c r="Y816" s="18">
        <f t="shared" si="250"/>
        <v>0.63197895352236189</v>
      </c>
      <c r="Z816" s="18">
        <f t="shared" si="251"/>
        <v>0.51400124455507157</v>
      </c>
      <c r="AA816" s="47">
        <f t="shared" si="252"/>
        <v>1259</v>
      </c>
      <c r="AB816" s="6">
        <f t="shared" si="253"/>
        <v>428</v>
      </c>
      <c r="AC816" s="40">
        <v>2410</v>
      </c>
      <c r="AD816" s="40">
        <f t="shared" si="254"/>
        <v>84</v>
      </c>
      <c r="AE816" s="41">
        <f t="shared" si="255"/>
        <v>0.96631916599839618</v>
      </c>
      <c r="AF816" s="4">
        <v>79</v>
      </c>
      <c r="AG816" s="4">
        <v>111</v>
      </c>
      <c r="AH816" s="87">
        <f t="shared" si="256"/>
        <v>0.4050632911392405</v>
      </c>
      <c r="AI816" s="43">
        <f t="shared" si="257"/>
        <v>0.57657657657657657</v>
      </c>
      <c r="AJ816" s="53">
        <f t="shared" si="258"/>
        <v>232.69999999999982</v>
      </c>
      <c r="AK816" s="53">
        <f t="shared" si="259"/>
        <v>11</v>
      </c>
      <c r="AL816" s="53">
        <f t="shared" si="260"/>
        <v>2</v>
      </c>
      <c r="AM816" s="88">
        <f t="shared" si="261"/>
        <v>880</v>
      </c>
      <c r="AN816" s="88">
        <f t="shared" si="262"/>
        <v>2400</v>
      </c>
    </row>
    <row r="817" spans="1:40" ht="15" hidden="1" x14ac:dyDescent="0.25">
      <c r="A817" s="11" t="s">
        <v>796</v>
      </c>
      <c r="B817" s="13" t="s">
        <v>803</v>
      </c>
      <c r="C817" s="1" t="str">
        <f t="shared" si="246"/>
        <v>SAMSUN</v>
      </c>
      <c r="D817" s="14">
        <v>43</v>
      </c>
      <c r="E817" s="14">
        <v>212</v>
      </c>
      <c r="F817" s="14">
        <v>272</v>
      </c>
      <c r="G817" s="14">
        <v>527</v>
      </c>
      <c r="H817" s="15">
        <v>57</v>
      </c>
      <c r="I817" s="15">
        <v>234</v>
      </c>
      <c r="J817" s="15">
        <v>295</v>
      </c>
      <c r="K817" s="15">
        <v>586</v>
      </c>
      <c r="L817" s="49">
        <v>64</v>
      </c>
      <c r="M817" s="6">
        <v>38</v>
      </c>
      <c r="N817" s="16">
        <f t="shared" si="263"/>
        <v>59</v>
      </c>
      <c r="O817" s="17">
        <f t="shared" si="264"/>
        <v>0.11195445920303605</v>
      </c>
      <c r="P817" s="10">
        <v>385</v>
      </c>
      <c r="Q817" s="10">
        <v>505</v>
      </c>
      <c r="R817" s="10">
        <v>439</v>
      </c>
      <c r="S817" s="10">
        <v>558</v>
      </c>
      <c r="T817" s="10">
        <v>944</v>
      </c>
      <c r="U817" s="10">
        <v>1329</v>
      </c>
      <c r="V817" s="18">
        <f t="shared" si="247"/>
        <v>0.14805194805194805</v>
      </c>
      <c r="W817" s="18">
        <f t="shared" si="248"/>
        <v>0.46336633663366339</v>
      </c>
      <c r="X817" s="18">
        <f t="shared" si="249"/>
        <v>0.7312072892938497</v>
      </c>
      <c r="Y817" s="18">
        <f t="shared" si="250"/>
        <v>0.58792372881355937</v>
      </c>
      <c r="Z817" s="18">
        <f t="shared" si="251"/>
        <v>0.4604966139954853</v>
      </c>
      <c r="AA817" s="47">
        <f t="shared" si="252"/>
        <v>389</v>
      </c>
      <c r="AB817" s="6">
        <f t="shared" si="253"/>
        <v>118</v>
      </c>
      <c r="AC817" s="40">
        <v>586</v>
      </c>
      <c r="AD817" s="40">
        <f t="shared" si="254"/>
        <v>0</v>
      </c>
      <c r="AE817" s="41">
        <f t="shared" si="255"/>
        <v>1</v>
      </c>
      <c r="AF817" s="4">
        <v>41</v>
      </c>
      <c r="AG817" s="4">
        <v>39</v>
      </c>
      <c r="AH817" s="87">
        <f t="shared" si="256"/>
        <v>0</v>
      </c>
      <c r="AI817" s="43">
        <f t="shared" si="257"/>
        <v>0</v>
      </c>
      <c r="AJ817" s="53">
        <f t="shared" si="258"/>
        <v>105.79999999999995</v>
      </c>
      <c r="AK817" s="53">
        <f t="shared" si="259"/>
        <v>5</v>
      </c>
      <c r="AL817" s="53">
        <f t="shared" si="260"/>
        <v>1</v>
      </c>
      <c r="AM817" s="88">
        <f t="shared" si="261"/>
        <v>400</v>
      </c>
      <c r="AN817" s="88">
        <f t="shared" si="262"/>
        <v>1200</v>
      </c>
    </row>
    <row r="818" spans="1:40" ht="15" hidden="1" x14ac:dyDescent="0.25">
      <c r="A818" s="11" t="s">
        <v>796</v>
      </c>
      <c r="B818" s="13" t="s">
        <v>804</v>
      </c>
      <c r="C818" s="1" t="str">
        <f t="shared" si="246"/>
        <v>SAMSUN</v>
      </c>
      <c r="D818" s="14">
        <v>288</v>
      </c>
      <c r="E818" s="14">
        <v>1455</v>
      </c>
      <c r="F818" s="14">
        <v>2344</v>
      </c>
      <c r="G818" s="14">
        <v>4087</v>
      </c>
      <c r="H818" s="15">
        <v>419</v>
      </c>
      <c r="I818" s="15">
        <v>1424</v>
      </c>
      <c r="J818" s="15">
        <v>2649</v>
      </c>
      <c r="K818" s="15">
        <v>4492</v>
      </c>
      <c r="L818" s="49">
        <v>116</v>
      </c>
      <c r="M818" s="6">
        <v>601</v>
      </c>
      <c r="N818" s="16">
        <f t="shared" si="263"/>
        <v>405</v>
      </c>
      <c r="O818" s="17">
        <f t="shared" si="264"/>
        <v>9.9094690482016148E-2</v>
      </c>
      <c r="P818" s="10">
        <v>3076</v>
      </c>
      <c r="Q818" s="10">
        <v>4215</v>
      </c>
      <c r="R818" s="10">
        <v>3228</v>
      </c>
      <c r="S818" s="10">
        <v>4229</v>
      </c>
      <c r="T818" s="10">
        <v>7443</v>
      </c>
      <c r="U818" s="10">
        <v>10519</v>
      </c>
      <c r="V818" s="18">
        <f t="shared" si="247"/>
        <v>0.13621586475942782</v>
      </c>
      <c r="W818" s="18">
        <f t="shared" si="248"/>
        <v>0.33784104389086594</v>
      </c>
      <c r="X818" s="18">
        <f t="shared" si="249"/>
        <v>0.67038413878562575</v>
      </c>
      <c r="Y818" s="18">
        <f t="shared" si="250"/>
        <v>0.48206368399838773</v>
      </c>
      <c r="Z818" s="18">
        <f t="shared" si="251"/>
        <v>0.38092974617359066</v>
      </c>
      <c r="AA818" s="47">
        <f t="shared" si="252"/>
        <v>3855</v>
      </c>
      <c r="AB818" s="6">
        <f t="shared" si="253"/>
        <v>1064</v>
      </c>
      <c r="AC818" s="40">
        <v>3567</v>
      </c>
      <c r="AD818" s="40">
        <f t="shared" si="254"/>
        <v>925</v>
      </c>
      <c r="AE818" s="41">
        <f t="shared" si="255"/>
        <v>0.79407836153161171</v>
      </c>
      <c r="AF818" s="4">
        <v>121</v>
      </c>
      <c r="AG818" s="4">
        <v>187</v>
      </c>
      <c r="AH818" s="87">
        <f t="shared" si="256"/>
        <v>0.54545454545454541</v>
      </c>
      <c r="AI818" s="43">
        <f t="shared" si="257"/>
        <v>0.70588235294117652</v>
      </c>
      <c r="AJ818" s="53">
        <f t="shared" si="258"/>
        <v>1622.0999999999995</v>
      </c>
      <c r="AK818" s="53">
        <f t="shared" si="259"/>
        <v>81</v>
      </c>
      <c r="AL818" s="53">
        <f t="shared" si="260"/>
        <v>16</v>
      </c>
      <c r="AM818" s="88">
        <f t="shared" si="261"/>
        <v>6480</v>
      </c>
      <c r="AN818" s="88">
        <f t="shared" si="262"/>
        <v>19200</v>
      </c>
    </row>
    <row r="819" spans="1:40" ht="15" hidden="1" x14ac:dyDescent="0.25">
      <c r="A819" s="11" t="s">
        <v>796</v>
      </c>
      <c r="B819" s="13" t="s">
        <v>805</v>
      </c>
      <c r="C819" s="1" t="str">
        <f t="shared" si="246"/>
        <v>SAMSUN</v>
      </c>
      <c r="D819" s="14">
        <v>9</v>
      </c>
      <c r="E819" s="14">
        <v>36</v>
      </c>
      <c r="F819" s="14">
        <v>98</v>
      </c>
      <c r="G819" s="14">
        <v>143</v>
      </c>
      <c r="H819" s="15">
        <v>32</v>
      </c>
      <c r="I819" s="15">
        <v>84</v>
      </c>
      <c r="J819" s="15">
        <v>133</v>
      </c>
      <c r="K819" s="15">
        <v>249</v>
      </c>
      <c r="L819" s="49">
        <v>5</v>
      </c>
      <c r="M819" s="6">
        <v>22</v>
      </c>
      <c r="N819" s="16">
        <f t="shared" si="263"/>
        <v>106</v>
      </c>
      <c r="O819" s="17">
        <f t="shared" si="264"/>
        <v>0.74125874125874125</v>
      </c>
      <c r="P819" s="10">
        <v>153</v>
      </c>
      <c r="Q819" s="10">
        <v>244</v>
      </c>
      <c r="R819" s="10">
        <v>179</v>
      </c>
      <c r="S819" s="10">
        <v>232</v>
      </c>
      <c r="T819" s="10">
        <v>423</v>
      </c>
      <c r="U819" s="10">
        <v>576</v>
      </c>
      <c r="V819" s="18">
        <f t="shared" si="247"/>
        <v>0.20915032679738563</v>
      </c>
      <c r="W819" s="18">
        <f t="shared" si="248"/>
        <v>0.34426229508196721</v>
      </c>
      <c r="X819" s="18">
        <f t="shared" si="249"/>
        <v>0.64804469273743015</v>
      </c>
      <c r="Y819" s="18">
        <f t="shared" si="250"/>
        <v>0.4728132387706856</v>
      </c>
      <c r="Z819" s="18">
        <f t="shared" si="251"/>
        <v>0.40277777777777779</v>
      </c>
      <c r="AA819" s="47">
        <f t="shared" si="252"/>
        <v>223</v>
      </c>
      <c r="AB819" s="6">
        <f t="shared" si="253"/>
        <v>63</v>
      </c>
      <c r="AC819" s="40">
        <v>212</v>
      </c>
      <c r="AD819" s="40">
        <f t="shared" si="254"/>
        <v>37</v>
      </c>
      <c r="AE819" s="41">
        <f t="shared" si="255"/>
        <v>0.85140562248995988</v>
      </c>
      <c r="AF819" s="4">
        <v>10</v>
      </c>
      <c r="AG819" s="4">
        <v>12</v>
      </c>
      <c r="AH819" s="87">
        <f t="shared" si="256"/>
        <v>0.2</v>
      </c>
      <c r="AI819" s="43">
        <f t="shared" si="257"/>
        <v>0.33333333333333331</v>
      </c>
      <c r="AJ819" s="53">
        <f t="shared" si="258"/>
        <v>96.099999999999966</v>
      </c>
      <c r="AK819" s="53">
        <f t="shared" si="259"/>
        <v>4</v>
      </c>
      <c r="AL819" s="53">
        <f t="shared" si="260"/>
        <v>0</v>
      </c>
      <c r="AM819" s="88">
        <f t="shared" si="261"/>
        <v>320</v>
      </c>
      <c r="AN819" s="88">
        <f t="shared" si="262"/>
        <v>0</v>
      </c>
    </row>
    <row r="820" spans="1:40" ht="15" hidden="1" x14ac:dyDescent="0.25">
      <c r="A820" s="11" t="s">
        <v>796</v>
      </c>
      <c r="B820" s="13" t="s">
        <v>806</v>
      </c>
      <c r="C820" s="1" t="str">
        <f t="shared" si="246"/>
        <v>SAMSUN</v>
      </c>
      <c r="D820" s="14">
        <v>16</v>
      </c>
      <c r="E820" s="14">
        <v>68</v>
      </c>
      <c r="F820" s="14">
        <v>120</v>
      </c>
      <c r="G820" s="14">
        <v>204</v>
      </c>
      <c r="H820" s="15">
        <v>33</v>
      </c>
      <c r="I820" s="15">
        <v>71</v>
      </c>
      <c r="J820" s="15">
        <v>140</v>
      </c>
      <c r="K820" s="15">
        <v>244</v>
      </c>
      <c r="L820" s="49">
        <v>4</v>
      </c>
      <c r="M820" s="6">
        <v>24</v>
      </c>
      <c r="N820" s="16">
        <f t="shared" si="263"/>
        <v>40</v>
      </c>
      <c r="O820" s="17">
        <f t="shared" si="264"/>
        <v>0.19607843137254902</v>
      </c>
      <c r="P820" s="10">
        <v>132</v>
      </c>
      <c r="Q820" s="10">
        <v>162</v>
      </c>
      <c r="R820" s="10">
        <v>143</v>
      </c>
      <c r="S820" s="10">
        <v>186</v>
      </c>
      <c r="T820" s="10">
        <v>305</v>
      </c>
      <c r="U820" s="10">
        <v>437</v>
      </c>
      <c r="V820" s="18">
        <f t="shared" si="247"/>
        <v>0.25</v>
      </c>
      <c r="W820" s="18">
        <f t="shared" si="248"/>
        <v>0.43827160493827161</v>
      </c>
      <c r="X820" s="18">
        <f t="shared" si="249"/>
        <v>0.83916083916083917</v>
      </c>
      <c r="Y820" s="18">
        <f t="shared" si="250"/>
        <v>0.6262295081967213</v>
      </c>
      <c r="Z820" s="18">
        <f t="shared" si="251"/>
        <v>0.51258581235697942</v>
      </c>
      <c r="AA820" s="47">
        <f t="shared" si="252"/>
        <v>114</v>
      </c>
      <c r="AB820" s="6">
        <f t="shared" si="253"/>
        <v>23</v>
      </c>
      <c r="AC820" s="40">
        <v>244</v>
      </c>
      <c r="AD820" s="40">
        <f t="shared" si="254"/>
        <v>0</v>
      </c>
      <c r="AE820" s="41">
        <f t="shared" si="255"/>
        <v>1</v>
      </c>
      <c r="AF820" s="4">
        <v>11</v>
      </c>
      <c r="AG820" s="4">
        <v>13</v>
      </c>
      <c r="AH820" s="87">
        <f t="shared" si="256"/>
        <v>0.18181818181818182</v>
      </c>
      <c r="AI820" s="43">
        <f t="shared" si="257"/>
        <v>0.30769230769230771</v>
      </c>
      <c r="AJ820" s="53">
        <f t="shared" si="258"/>
        <v>22.5</v>
      </c>
      <c r="AK820" s="53">
        <f t="shared" si="259"/>
        <v>1</v>
      </c>
      <c r="AL820" s="53">
        <f t="shared" si="260"/>
        <v>0</v>
      </c>
      <c r="AM820" s="88">
        <f t="shared" si="261"/>
        <v>80</v>
      </c>
      <c r="AN820" s="88">
        <f t="shared" si="262"/>
        <v>0</v>
      </c>
    </row>
    <row r="821" spans="1:40" ht="15" hidden="1" x14ac:dyDescent="0.25">
      <c r="A821" s="11" t="s">
        <v>796</v>
      </c>
      <c r="B821" s="13" t="s">
        <v>807</v>
      </c>
      <c r="C821" s="1" t="str">
        <f t="shared" si="246"/>
        <v>SAMSUN</v>
      </c>
      <c r="D821" s="14">
        <v>52</v>
      </c>
      <c r="E821" s="14">
        <v>195</v>
      </c>
      <c r="F821" s="14">
        <v>186</v>
      </c>
      <c r="G821" s="14">
        <v>433</v>
      </c>
      <c r="H821" s="15">
        <v>42</v>
      </c>
      <c r="I821" s="15">
        <v>164</v>
      </c>
      <c r="J821" s="15">
        <v>197</v>
      </c>
      <c r="K821" s="15">
        <v>403</v>
      </c>
      <c r="L821" s="49">
        <v>21</v>
      </c>
      <c r="M821" s="6">
        <v>30</v>
      </c>
      <c r="N821" s="16">
        <f t="shared" si="263"/>
        <v>-30</v>
      </c>
      <c r="O821" s="17">
        <f t="shared" si="264"/>
        <v>-6.9284064665127015E-2</v>
      </c>
      <c r="P821" s="10">
        <v>183</v>
      </c>
      <c r="Q821" s="10">
        <v>302</v>
      </c>
      <c r="R821" s="10">
        <v>233</v>
      </c>
      <c r="S821" s="10">
        <v>293</v>
      </c>
      <c r="T821" s="10">
        <v>535</v>
      </c>
      <c r="U821" s="10">
        <v>718</v>
      </c>
      <c r="V821" s="18">
        <f t="shared" si="247"/>
        <v>0.22950819672131148</v>
      </c>
      <c r="W821" s="18">
        <f t="shared" si="248"/>
        <v>0.54304635761589404</v>
      </c>
      <c r="X821" s="18">
        <f t="shared" si="249"/>
        <v>0.80686695278969955</v>
      </c>
      <c r="Y821" s="18">
        <f t="shared" si="250"/>
        <v>0.65794392523364487</v>
      </c>
      <c r="Z821" s="18">
        <f t="shared" si="251"/>
        <v>0.54874651810584962</v>
      </c>
      <c r="AA821" s="47">
        <f t="shared" si="252"/>
        <v>183</v>
      </c>
      <c r="AB821" s="6">
        <f t="shared" si="253"/>
        <v>45</v>
      </c>
      <c r="AC821" s="40">
        <v>403</v>
      </c>
      <c r="AD821" s="40">
        <f t="shared" si="254"/>
        <v>0</v>
      </c>
      <c r="AE821" s="41">
        <f t="shared" si="255"/>
        <v>1</v>
      </c>
      <c r="AF821" s="4">
        <v>26</v>
      </c>
      <c r="AG821" s="4">
        <v>26</v>
      </c>
      <c r="AH821" s="87">
        <f t="shared" si="256"/>
        <v>0</v>
      </c>
      <c r="AI821" s="43">
        <f t="shared" si="257"/>
        <v>0</v>
      </c>
      <c r="AJ821" s="53">
        <f t="shared" si="258"/>
        <v>22.5</v>
      </c>
      <c r="AK821" s="53">
        <f t="shared" si="259"/>
        <v>1</v>
      </c>
      <c r="AL821" s="53">
        <f t="shared" si="260"/>
        <v>0</v>
      </c>
      <c r="AM821" s="88">
        <f t="shared" si="261"/>
        <v>80</v>
      </c>
      <c r="AN821" s="88">
        <f t="shared" si="262"/>
        <v>0</v>
      </c>
    </row>
    <row r="822" spans="1:40" ht="15" hidden="1" x14ac:dyDescent="0.25">
      <c r="A822" s="11" t="s">
        <v>796</v>
      </c>
      <c r="B822" s="13" t="s">
        <v>808</v>
      </c>
      <c r="C822" s="1" t="str">
        <f t="shared" si="246"/>
        <v>SAMSUN</v>
      </c>
      <c r="D822" s="14">
        <v>23</v>
      </c>
      <c r="E822" s="14">
        <v>86</v>
      </c>
      <c r="F822" s="14">
        <v>86</v>
      </c>
      <c r="G822" s="14">
        <v>195</v>
      </c>
      <c r="H822" s="15">
        <v>24</v>
      </c>
      <c r="I822" s="15">
        <v>63</v>
      </c>
      <c r="J822" s="15">
        <v>83</v>
      </c>
      <c r="K822" s="15">
        <v>170</v>
      </c>
      <c r="L822" s="49">
        <v>28</v>
      </c>
      <c r="M822" s="6">
        <v>17</v>
      </c>
      <c r="N822" s="16">
        <f t="shared" si="263"/>
        <v>-25</v>
      </c>
      <c r="O822" s="17">
        <f t="shared" si="264"/>
        <v>-0.12820512820512819</v>
      </c>
      <c r="P822" s="10">
        <v>163</v>
      </c>
      <c r="Q822" s="10">
        <v>226</v>
      </c>
      <c r="R822" s="10">
        <v>194</v>
      </c>
      <c r="S822" s="10">
        <v>240</v>
      </c>
      <c r="T822" s="10">
        <v>420</v>
      </c>
      <c r="U822" s="10">
        <v>583</v>
      </c>
      <c r="V822" s="18">
        <f t="shared" si="247"/>
        <v>0.14723926380368099</v>
      </c>
      <c r="W822" s="18">
        <f t="shared" si="248"/>
        <v>0.27876106194690264</v>
      </c>
      <c r="X822" s="18">
        <f t="shared" si="249"/>
        <v>0.4845360824742268</v>
      </c>
      <c r="Y822" s="18">
        <f t="shared" si="250"/>
        <v>0.37380952380952381</v>
      </c>
      <c r="Z822" s="18">
        <f t="shared" si="251"/>
        <v>0.31046312178387653</v>
      </c>
      <c r="AA822" s="47">
        <f t="shared" si="252"/>
        <v>263</v>
      </c>
      <c r="AB822" s="6">
        <f t="shared" si="253"/>
        <v>100</v>
      </c>
      <c r="AC822" s="40">
        <v>170</v>
      </c>
      <c r="AD822" s="40">
        <f t="shared" si="254"/>
        <v>0</v>
      </c>
      <c r="AE822" s="41">
        <f t="shared" si="255"/>
        <v>1</v>
      </c>
      <c r="AF822" s="4">
        <v>10</v>
      </c>
      <c r="AG822" s="4">
        <v>12</v>
      </c>
      <c r="AH822" s="87">
        <f t="shared" si="256"/>
        <v>0.2</v>
      </c>
      <c r="AI822" s="43">
        <f t="shared" si="257"/>
        <v>0.33333333333333331</v>
      </c>
      <c r="AJ822" s="53">
        <f t="shared" si="258"/>
        <v>137</v>
      </c>
      <c r="AK822" s="53">
        <f t="shared" si="259"/>
        <v>6</v>
      </c>
      <c r="AL822" s="53">
        <f t="shared" si="260"/>
        <v>1</v>
      </c>
      <c r="AM822" s="88">
        <f t="shared" si="261"/>
        <v>480</v>
      </c>
      <c r="AN822" s="88">
        <f t="shared" si="262"/>
        <v>1200</v>
      </c>
    </row>
    <row r="823" spans="1:40" ht="15" hidden="1" x14ac:dyDescent="0.25">
      <c r="A823" s="11" t="s">
        <v>796</v>
      </c>
      <c r="B823" s="13" t="s">
        <v>809</v>
      </c>
      <c r="C823" s="1" t="str">
        <f t="shared" si="246"/>
        <v>SAMSUN</v>
      </c>
      <c r="D823" s="14">
        <v>22</v>
      </c>
      <c r="E823" s="14">
        <v>224</v>
      </c>
      <c r="F823" s="14">
        <v>402</v>
      </c>
      <c r="G823" s="14">
        <v>648</v>
      </c>
      <c r="H823" s="15">
        <v>66</v>
      </c>
      <c r="I823" s="15">
        <v>259</v>
      </c>
      <c r="J823" s="15">
        <v>402</v>
      </c>
      <c r="K823" s="15">
        <v>727</v>
      </c>
      <c r="L823" s="49">
        <v>22</v>
      </c>
      <c r="M823" s="6">
        <v>77</v>
      </c>
      <c r="N823" s="16">
        <f t="shared" si="263"/>
        <v>79</v>
      </c>
      <c r="O823" s="17">
        <f t="shared" si="264"/>
        <v>0.12191358024691358</v>
      </c>
      <c r="P823" s="10">
        <v>523</v>
      </c>
      <c r="Q823" s="10">
        <v>719</v>
      </c>
      <c r="R823" s="10">
        <v>526</v>
      </c>
      <c r="S823" s="10">
        <v>718</v>
      </c>
      <c r="T823" s="10">
        <v>1245</v>
      </c>
      <c r="U823" s="10">
        <v>1768</v>
      </c>
      <c r="V823" s="18">
        <f t="shared" si="247"/>
        <v>0.12619502868068833</v>
      </c>
      <c r="W823" s="18">
        <f t="shared" si="248"/>
        <v>0.36022253129346316</v>
      </c>
      <c r="X823" s="18">
        <f t="shared" si="249"/>
        <v>0.65969581749049433</v>
      </c>
      <c r="Y823" s="18">
        <f t="shared" si="250"/>
        <v>0.48674698795180721</v>
      </c>
      <c r="Z823" s="18">
        <f t="shared" si="251"/>
        <v>0.38009049773755654</v>
      </c>
      <c r="AA823" s="47">
        <f t="shared" si="252"/>
        <v>639</v>
      </c>
      <c r="AB823" s="6">
        <f t="shared" si="253"/>
        <v>179</v>
      </c>
      <c r="AC823" s="40">
        <v>727</v>
      </c>
      <c r="AD823" s="40">
        <f t="shared" si="254"/>
        <v>0</v>
      </c>
      <c r="AE823" s="41">
        <f t="shared" si="255"/>
        <v>1</v>
      </c>
      <c r="AF823" s="4">
        <v>33</v>
      </c>
      <c r="AG823" s="4">
        <v>42</v>
      </c>
      <c r="AH823" s="87">
        <f t="shared" si="256"/>
        <v>0.27272727272727271</v>
      </c>
      <c r="AI823" s="43">
        <f t="shared" si="257"/>
        <v>0.42857142857142855</v>
      </c>
      <c r="AJ823" s="53">
        <f t="shared" si="258"/>
        <v>265.5</v>
      </c>
      <c r="AK823" s="53">
        <f t="shared" si="259"/>
        <v>13</v>
      </c>
      <c r="AL823" s="53">
        <f t="shared" si="260"/>
        <v>2</v>
      </c>
      <c r="AM823" s="88">
        <f t="shared" si="261"/>
        <v>1040</v>
      </c>
      <c r="AN823" s="88">
        <f t="shared" si="262"/>
        <v>2400</v>
      </c>
    </row>
    <row r="824" spans="1:40" ht="15" hidden="1" x14ac:dyDescent="0.25">
      <c r="A824" s="11" t="s">
        <v>796</v>
      </c>
      <c r="B824" s="13" t="s">
        <v>810</v>
      </c>
      <c r="C824" s="1" t="str">
        <f t="shared" si="246"/>
        <v>SAMSUN</v>
      </c>
      <c r="D824" s="14">
        <v>49</v>
      </c>
      <c r="E824" s="14">
        <v>255</v>
      </c>
      <c r="F824" s="14">
        <v>388</v>
      </c>
      <c r="G824" s="14">
        <v>692</v>
      </c>
      <c r="H824" s="15">
        <v>53</v>
      </c>
      <c r="I824" s="15">
        <v>265</v>
      </c>
      <c r="J824" s="15">
        <v>441</v>
      </c>
      <c r="K824" s="15">
        <v>759</v>
      </c>
      <c r="L824" s="49">
        <v>44</v>
      </c>
      <c r="M824" s="6">
        <v>102</v>
      </c>
      <c r="N824" s="16">
        <f t="shared" si="263"/>
        <v>67</v>
      </c>
      <c r="O824" s="17">
        <f t="shared" si="264"/>
        <v>9.6820809248554907E-2</v>
      </c>
      <c r="P824" s="10">
        <v>689</v>
      </c>
      <c r="Q824" s="10">
        <v>905</v>
      </c>
      <c r="R824" s="10">
        <v>656</v>
      </c>
      <c r="S824" s="10">
        <v>895</v>
      </c>
      <c r="T824" s="10">
        <v>1561</v>
      </c>
      <c r="U824" s="10">
        <v>2250</v>
      </c>
      <c r="V824" s="18">
        <f t="shared" si="247"/>
        <v>7.6923076923076927E-2</v>
      </c>
      <c r="W824" s="18">
        <f t="shared" si="248"/>
        <v>0.29281767955801102</v>
      </c>
      <c r="X824" s="18">
        <f t="shared" si="249"/>
        <v>0.58384146341463417</v>
      </c>
      <c r="Y824" s="18">
        <f t="shared" si="250"/>
        <v>0.41511851377322229</v>
      </c>
      <c r="Z824" s="18">
        <f t="shared" si="251"/>
        <v>0.31155555555555553</v>
      </c>
      <c r="AA824" s="47">
        <f t="shared" si="252"/>
        <v>913</v>
      </c>
      <c r="AB824" s="6">
        <f t="shared" si="253"/>
        <v>273</v>
      </c>
      <c r="AC824" s="40">
        <v>759</v>
      </c>
      <c r="AD824" s="40">
        <f t="shared" si="254"/>
        <v>0</v>
      </c>
      <c r="AE824" s="41">
        <f t="shared" si="255"/>
        <v>1</v>
      </c>
      <c r="AF824" s="4">
        <v>38</v>
      </c>
      <c r="AG824" s="4">
        <v>42</v>
      </c>
      <c r="AH824" s="87">
        <f t="shared" si="256"/>
        <v>0.10526315789473684</v>
      </c>
      <c r="AI824" s="43">
        <f t="shared" si="257"/>
        <v>0.19047619047619047</v>
      </c>
      <c r="AJ824" s="53">
        <f t="shared" si="258"/>
        <v>444.69999999999982</v>
      </c>
      <c r="AK824" s="53">
        <f t="shared" si="259"/>
        <v>22</v>
      </c>
      <c r="AL824" s="53">
        <f t="shared" si="260"/>
        <v>4</v>
      </c>
      <c r="AM824" s="88">
        <f t="shared" si="261"/>
        <v>1760</v>
      </c>
      <c r="AN824" s="88">
        <f t="shared" si="262"/>
        <v>4800</v>
      </c>
    </row>
    <row r="825" spans="1:40" ht="15" hidden="1" x14ac:dyDescent="0.25">
      <c r="A825" s="11" t="s">
        <v>796</v>
      </c>
      <c r="B825" s="13" t="s">
        <v>811</v>
      </c>
      <c r="C825" s="1" t="str">
        <f t="shared" si="246"/>
        <v>SAMSUN</v>
      </c>
      <c r="D825" s="14">
        <v>143</v>
      </c>
      <c r="E825" s="14">
        <v>859</v>
      </c>
      <c r="F825" s="14">
        <v>713</v>
      </c>
      <c r="G825" s="14">
        <v>1715</v>
      </c>
      <c r="H825" s="15">
        <v>132</v>
      </c>
      <c r="I825" s="15">
        <v>658</v>
      </c>
      <c r="J825" s="15">
        <v>805</v>
      </c>
      <c r="K825" s="15">
        <v>1595</v>
      </c>
      <c r="L825" s="49">
        <v>251</v>
      </c>
      <c r="M825" s="6">
        <v>79</v>
      </c>
      <c r="N825" s="16">
        <f t="shared" si="263"/>
        <v>-120</v>
      </c>
      <c r="O825" s="17">
        <f t="shared" si="264"/>
        <v>-6.9970845481049565E-2</v>
      </c>
      <c r="P825" s="10">
        <v>1333</v>
      </c>
      <c r="Q825" s="10">
        <v>1681</v>
      </c>
      <c r="R825" s="10">
        <v>1441</v>
      </c>
      <c r="S825" s="10">
        <v>1837</v>
      </c>
      <c r="T825" s="10">
        <v>3122</v>
      </c>
      <c r="U825" s="10">
        <v>4455</v>
      </c>
      <c r="V825" s="18">
        <f t="shared" si="247"/>
        <v>9.9024756189047256E-2</v>
      </c>
      <c r="W825" s="18">
        <f t="shared" si="248"/>
        <v>0.3914336704342653</v>
      </c>
      <c r="X825" s="18">
        <f t="shared" si="249"/>
        <v>0.67800138792505205</v>
      </c>
      <c r="Y825" s="18">
        <f t="shared" si="250"/>
        <v>0.5237027546444587</v>
      </c>
      <c r="Z825" s="18">
        <f t="shared" si="251"/>
        <v>0.39663299663299662</v>
      </c>
      <c r="AA825" s="47">
        <f t="shared" si="252"/>
        <v>1487</v>
      </c>
      <c r="AB825" s="6">
        <f t="shared" si="253"/>
        <v>464</v>
      </c>
      <c r="AC825" s="40">
        <v>1595</v>
      </c>
      <c r="AD825" s="40">
        <f t="shared" si="254"/>
        <v>0</v>
      </c>
      <c r="AE825" s="41">
        <f t="shared" si="255"/>
        <v>1</v>
      </c>
      <c r="AF825" s="4">
        <v>96</v>
      </c>
      <c r="AG825" s="4">
        <v>105</v>
      </c>
      <c r="AH825" s="87">
        <f t="shared" si="256"/>
        <v>9.375E-2</v>
      </c>
      <c r="AI825" s="43">
        <f t="shared" si="257"/>
        <v>0.17142857142857143</v>
      </c>
      <c r="AJ825" s="53">
        <f t="shared" si="258"/>
        <v>550.39999999999964</v>
      </c>
      <c r="AK825" s="53">
        <f t="shared" si="259"/>
        <v>27</v>
      </c>
      <c r="AL825" s="53">
        <f t="shared" si="260"/>
        <v>5</v>
      </c>
      <c r="AM825" s="88">
        <f t="shared" si="261"/>
        <v>2160</v>
      </c>
      <c r="AN825" s="88">
        <f t="shared" si="262"/>
        <v>6000</v>
      </c>
    </row>
    <row r="826" spans="1:40" ht="15" hidden="1" x14ac:dyDescent="0.25">
      <c r="A826" s="11" t="s">
        <v>796</v>
      </c>
      <c r="B826" s="13" t="s">
        <v>812</v>
      </c>
      <c r="C826" s="1" t="str">
        <f t="shared" si="246"/>
        <v>SAMSUN</v>
      </c>
      <c r="D826" s="14">
        <v>19</v>
      </c>
      <c r="E826" s="14">
        <v>71</v>
      </c>
      <c r="F826" s="14">
        <v>67</v>
      </c>
      <c r="G826" s="14">
        <v>157</v>
      </c>
      <c r="H826" s="15">
        <v>14</v>
      </c>
      <c r="I826" s="15">
        <v>51</v>
      </c>
      <c r="J826" s="15">
        <v>46</v>
      </c>
      <c r="K826" s="15">
        <v>111</v>
      </c>
      <c r="L826" s="49">
        <v>4</v>
      </c>
      <c r="M826" s="6">
        <v>15</v>
      </c>
      <c r="N826" s="16">
        <f t="shared" si="263"/>
        <v>-46</v>
      </c>
      <c r="O826" s="17">
        <f t="shared" si="264"/>
        <v>-0.2929936305732484</v>
      </c>
      <c r="P826" s="10">
        <v>72</v>
      </c>
      <c r="Q826" s="10">
        <v>99</v>
      </c>
      <c r="R826" s="10">
        <v>64</v>
      </c>
      <c r="S826" s="10">
        <v>92</v>
      </c>
      <c r="T826" s="10">
        <v>163</v>
      </c>
      <c r="U826" s="10">
        <v>235</v>
      </c>
      <c r="V826" s="18">
        <f t="shared" si="247"/>
        <v>0.19444444444444445</v>
      </c>
      <c r="W826" s="18">
        <f t="shared" si="248"/>
        <v>0.51515151515151514</v>
      </c>
      <c r="X826" s="18">
        <f t="shared" si="249"/>
        <v>0.546875</v>
      </c>
      <c r="Y826" s="18">
        <f t="shared" si="250"/>
        <v>0.52760736196319014</v>
      </c>
      <c r="Z826" s="18">
        <f t="shared" si="251"/>
        <v>0.42553191489361702</v>
      </c>
      <c r="AA826" s="47">
        <f t="shared" si="252"/>
        <v>77</v>
      </c>
      <c r="AB826" s="6">
        <f t="shared" si="253"/>
        <v>29</v>
      </c>
      <c r="AC826" s="40">
        <v>111</v>
      </c>
      <c r="AD826" s="40">
        <f t="shared" si="254"/>
        <v>0</v>
      </c>
      <c r="AE826" s="41">
        <f t="shared" si="255"/>
        <v>1</v>
      </c>
      <c r="AF826" s="4">
        <v>7</v>
      </c>
      <c r="AG826" s="4">
        <v>8</v>
      </c>
      <c r="AH826" s="87">
        <f t="shared" si="256"/>
        <v>0.14285714285714285</v>
      </c>
      <c r="AI826" s="43">
        <f t="shared" si="257"/>
        <v>0.25</v>
      </c>
      <c r="AJ826" s="53">
        <f t="shared" si="258"/>
        <v>28.099999999999994</v>
      </c>
      <c r="AK826" s="53">
        <f t="shared" si="259"/>
        <v>1</v>
      </c>
      <c r="AL826" s="53">
        <f t="shared" si="260"/>
        <v>0</v>
      </c>
      <c r="AM826" s="88">
        <f t="shared" si="261"/>
        <v>80</v>
      </c>
      <c r="AN826" s="88">
        <f t="shared" si="262"/>
        <v>0</v>
      </c>
    </row>
    <row r="827" spans="1:40" ht="15" hidden="1" x14ac:dyDescent="0.25">
      <c r="A827" s="11" t="s">
        <v>813</v>
      </c>
      <c r="B827" s="13" t="s">
        <v>814</v>
      </c>
      <c r="C827" s="1" t="str">
        <f t="shared" si="246"/>
        <v>SİİRT</v>
      </c>
      <c r="D827" s="14">
        <v>57</v>
      </c>
      <c r="E827" s="14">
        <v>385</v>
      </c>
      <c r="F827" s="14">
        <v>314</v>
      </c>
      <c r="G827" s="14">
        <v>756</v>
      </c>
      <c r="H827" s="15">
        <v>114</v>
      </c>
      <c r="I827" s="15">
        <v>389</v>
      </c>
      <c r="J827" s="15">
        <v>275</v>
      </c>
      <c r="K827" s="15">
        <v>778</v>
      </c>
      <c r="L827" s="49">
        <v>129</v>
      </c>
      <c r="M827" s="6">
        <v>14</v>
      </c>
      <c r="N827" s="16">
        <f t="shared" si="263"/>
        <v>22</v>
      </c>
      <c r="O827" s="17">
        <f t="shared" si="264"/>
        <v>2.9100529100529099E-2</v>
      </c>
      <c r="P827" s="10">
        <v>462</v>
      </c>
      <c r="Q827" s="10">
        <v>620</v>
      </c>
      <c r="R827" s="10">
        <v>512</v>
      </c>
      <c r="S827" s="10">
        <v>689</v>
      </c>
      <c r="T827" s="10">
        <v>1132</v>
      </c>
      <c r="U827" s="10">
        <v>1594</v>
      </c>
      <c r="V827" s="18">
        <f t="shared" si="247"/>
        <v>0.24675324675324675</v>
      </c>
      <c r="W827" s="18">
        <f t="shared" si="248"/>
        <v>0.6274193548387097</v>
      </c>
      <c r="X827" s="18">
        <f t="shared" si="249"/>
        <v>0.76171875</v>
      </c>
      <c r="Y827" s="18">
        <f t="shared" si="250"/>
        <v>0.68816254416961131</v>
      </c>
      <c r="Z827" s="18">
        <f t="shared" si="251"/>
        <v>0.56022584692597244</v>
      </c>
      <c r="AA827" s="47">
        <f t="shared" si="252"/>
        <v>353</v>
      </c>
      <c r="AB827" s="6">
        <f t="shared" si="253"/>
        <v>122</v>
      </c>
      <c r="AC827" s="40">
        <v>778</v>
      </c>
      <c r="AD827" s="40">
        <f t="shared" si="254"/>
        <v>0</v>
      </c>
      <c r="AE827" s="41">
        <f t="shared" si="255"/>
        <v>1</v>
      </c>
      <c r="AF827" s="4">
        <v>41</v>
      </c>
      <c r="AG827" s="4">
        <v>53</v>
      </c>
      <c r="AH827" s="87">
        <f t="shared" si="256"/>
        <v>0.29268292682926828</v>
      </c>
      <c r="AI827" s="43">
        <f t="shared" si="257"/>
        <v>0.45283018867924529</v>
      </c>
      <c r="AJ827" s="53">
        <f t="shared" si="258"/>
        <v>13.399999999999977</v>
      </c>
      <c r="AK827" s="53">
        <f t="shared" si="259"/>
        <v>0</v>
      </c>
      <c r="AL827" s="53">
        <f t="shared" si="260"/>
        <v>0</v>
      </c>
      <c r="AM827" s="88">
        <f t="shared" si="261"/>
        <v>0</v>
      </c>
      <c r="AN827" s="88">
        <f t="shared" si="262"/>
        <v>0</v>
      </c>
    </row>
    <row r="828" spans="1:40" ht="15" hidden="1" x14ac:dyDescent="0.25">
      <c r="A828" s="11" t="s">
        <v>813</v>
      </c>
      <c r="B828" s="13" t="s">
        <v>815</v>
      </c>
      <c r="C828" s="1" t="str">
        <f t="shared" si="246"/>
        <v>SİİRT</v>
      </c>
      <c r="D828" s="14">
        <v>82</v>
      </c>
      <c r="E828" s="14">
        <v>312</v>
      </c>
      <c r="F828" s="14">
        <v>209</v>
      </c>
      <c r="G828" s="14">
        <v>603</v>
      </c>
      <c r="H828" s="15">
        <v>61</v>
      </c>
      <c r="I828" s="15">
        <v>309</v>
      </c>
      <c r="J828" s="15">
        <v>212</v>
      </c>
      <c r="K828" s="15">
        <v>582</v>
      </c>
      <c r="L828" s="49">
        <v>80</v>
      </c>
      <c r="M828" s="6">
        <v>30</v>
      </c>
      <c r="N828" s="16">
        <f t="shared" si="263"/>
        <v>-21</v>
      </c>
      <c r="O828" s="17">
        <f t="shared" si="264"/>
        <v>-3.482587064676617E-2</v>
      </c>
      <c r="P828" s="10">
        <v>330</v>
      </c>
      <c r="Q828" s="10">
        <v>506</v>
      </c>
      <c r="R828" s="10">
        <v>345</v>
      </c>
      <c r="S828" s="10">
        <v>496</v>
      </c>
      <c r="T828" s="10">
        <v>851</v>
      </c>
      <c r="U828" s="10">
        <v>1181</v>
      </c>
      <c r="V828" s="18">
        <f t="shared" si="247"/>
        <v>0.18484848484848485</v>
      </c>
      <c r="W828" s="18">
        <f t="shared" si="248"/>
        <v>0.61067193675889331</v>
      </c>
      <c r="X828" s="18">
        <f t="shared" si="249"/>
        <v>0.75942028985507248</v>
      </c>
      <c r="Y828" s="18">
        <f t="shared" si="250"/>
        <v>0.67097532314923625</v>
      </c>
      <c r="Z828" s="18">
        <f t="shared" si="251"/>
        <v>0.53513971210838274</v>
      </c>
      <c r="AA828" s="47">
        <f t="shared" si="252"/>
        <v>280</v>
      </c>
      <c r="AB828" s="6">
        <f t="shared" si="253"/>
        <v>83</v>
      </c>
      <c r="AC828" s="40">
        <v>582</v>
      </c>
      <c r="AD828" s="40">
        <f t="shared" si="254"/>
        <v>0</v>
      </c>
      <c r="AE828" s="41">
        <f t="shared" si="255"/>
        <v>1</v>
      </c>
      <c r="AF828" s="4">
        <v>37</v>
      </c>
      <c r="AG828" s="4">
        <v>35</v>
      </c>
      <c r="AH828" s="87">
        <f t="shared" si="256"/>
        <v>0</v>
      </c>
      <c r="AI828" s="43">
        <f t="shared" si="257"/>
        <v>0</v>
      </c>
      <c r="AJ828" s="53">
        <f t="shared" si="258"/>
        <v>24.699999999999932</v>
      </c>
      <c r="AK828" s="53">
        <f t="shared" si="259"/>
        <v>1</v>
      </c>
      <c r="AL828" s="53">
        <f t="shared" si="260"/>
        <v>0</v>
      </c>
      <c r="AM828" s="88">
        <f t="shared" si="261"/>
        <v>80</v>
      </c>
      <c r="AN828" s="88">
        <f t="shared" si="262"/>
        <v>0</v>
      </c>
    </row>
    <row r="829" spans="1:40" ht="15" hidden="1" x14ac:dyDescent="0.25">
      <c r="A829" s="11" t="s">
        <v>813</v>
      </c>
      <c r="B829" s="13" t="s">
        <v>816</v>
      </c>
      <c r="C829" s="1" t="str">
        <f t="shared" si="246"/>
        <v>SİİRT</v>
      </c>
      <c r="D829" s="14">
        <v>101</v>
      </c>
      <c r="E829" s="14">
        <v>591</v>
      </c>
      <c r="F829" s="14">
        <v>492</v>
      </c>
      <c r="G829" s="14">
        <v>1184</v>
      </c>
      <c r="H829" s="15">
        <v>197</v>
      </c>
      <c r="I829" s="15">
        <v>674</v>
      </c>
      <c r="J829" s="15">
        <v>605</v>
      </c>
      <c r="K829" s="15">
        <v>1476</v>
      </c>
      <c r="L829" s="49">
        <v>208</v>
      </c>
      <c r="M829" s="6">
        <v>44</v>
      </c>
      <c r="N829" s="16">
        <f t="shared" si="263"/>
        <v>292</v>
      </c>
      <c r="O829" s="17">
        <f t="shared" si="264"/>
        <v>0.24662162162162163</v>
      </c>
      <c r="P829" s="10">
        <v>1079</v>
      </c>
      <c r="Q829" s="10">
        <v>1433</v>
      </c>
      <c r="R829" s="10">
        <v>1108</v>
      </c>
      <c r="S829" s="10">
        <v>1467</v>
      </c>
      <c r="T829" s="10">
        <v>2541</v>
      </c>
      <c r="U829" s="10">
        <v>3620</v>
      </c>
      <c r="V829" s="18">
        <f t="shared" si="247"/>
        <v>0.18257645968489342</v>
      </c>
      <c r="W829" s="18">
        <f t="shared" si="248"/>
        <v>0.47034193998604329</v>
      </c>
      <c r="X829" s="18">
        <f t="shared" si="249"/>
        <v>0.69404332129963897</v>
      </c>
      <c r="Y829" s="18">
        <f t="shared" si="250"/>
        <v>0.56788665879574973</v>
      </c>
      <c r="Z829" s="18">
        <f t="shared" si="251"/>
        <v>0.45303867403314918</v>
      </c>
      <c r="AA829" s="47">
        <f t="shared" si="252"/>
        <v>1098</v>
      </c>
      <c r="AB829" s="6">
        <f t="shared" si="253"/>
        <v>339</v>
      </c>
      <c r="AC829" s="40">
        <v>1467</v>
      </c>
      <c r="AD829" s="40">
        <f t="shared" si="254"/>
        <v>9</v>
      </c>
      <c r="AE829" s="41">
        <f t="shared" si="255"/>
        <v>0.99390243902439024</v>
      </c>
      <c r="AF829" s="4">
        <v>59</v>
      </c>
      <c r="AG829" s="4">
        <v>82</v>
      </c>
      <c r="AH829" s="87">
        <f t="shared" si="256"/>
        <v>0.38983050847457629</v>
      </c>
      <c r="AI829" s="43">
        <f t="shared" si="257"/>
        <v>0.56097560975609762</v>
      </c>
      <c r="AJ829" s="53">
        <f t="shared" si="258"/>
        <v>335.69999999999982</v>
      </c>
      <c r="AK829" s="53">
        <f t="shared" si="259"/>
        <v>16</v>
      </c>
      <c r="AL829" s="53">
        <f t="shared" si="260"/>
        <v>3</v>
      </c>
      <c r="AM829" s="88">
        <f t="shared" si="261"/>
        <v>1280</v>
      </c>
      <c r="AN829" s="88">
        <f t="shared" si="262"/>
        <v>3600</v>
      </c>
    </row>
    <row r="830" spans="1:40" ht="15" hidden="1" x14ac:dyDescent="0.25">
      <c r="A830" s="11" t="s">
        <v>813</v>
      </c>
      <c r="B830" s="13" t="s">
        <v>1081</v>
      </c>
      <c r="C830" s="1" t="str">
        <f t="shared" si="246"/>
        <v>SİİRT</v>
      </c>
      <c r="D830" s="14">
        <v>248</v>
      </c>
      <c r="E830" s="14">
        <v>1337</v>
      </c>
      <c r="F830" s="14">
        <v>1677</v>
      </c>
      <c r="G830" s="14">
        <v>3262</v>
      </c>
      <c r="H830" s="15">
        <v>249</v>
      </c>
      <c r="I830" s="15">
        <v>1438</v>
      </c>
      <c r="J830" s="15">
        <v>1789</v>
      </c>
      <c r="K830" s="15">
        <v>3476</v>
      </c>
      <c r="L830" s="49">
        <v>289</v>
      </c>
      <c r="M830" s="6">
        <v>308</v>
      </c>
      <c r="N830" s="16">
        <f t="shared" ref="N830:N863" si="265">K830-G830</f>
        <v>214</v>
      </c>
      <c r="O830" s="17">
        <f t="shared" ref="O830:O863" si="266">(K830-G830)/G830</f>
        <v>6.5603923973022685E-2</v>
      </c>
      <c r="P830" s="10">
        <v>2873</v>
      </c>
      <c r="Q830" s="10">
        <v>3570</v>
      </c>
      <c r="R830" s="10">
        <v>2673</v>
      </c>
      <c r="S830" s="10">
        <v>3697</v>
      </c>
      <c r="T830" s="10">
        <v>6243</v>
      </c>
      <c r="U830" s="10">
        <v>9116</v>
      </c>
      <c r="V830" s="18">
        <f t="shared" si="247"/>
        <v>8.6668987121475805E-2</v>
      </c>
      <c r="W830" s="18">
        <f t="shared" si="248"/>
        <v>0.40280112044817928</v>
      </c>
      <c r="X830" s="18">
        <f t="shared" si="249"/>
        <v>0.66217732884399549</v>
      </c>
      <c r="Y830" s="18">
        <f t="shared" si="250"/>
        <v>0.51385551818036201</v>
      </c>
      <c r="Z830" s="18">
        <f t="shared" si="251"/>
        <v>0.37922334357174198</v>
      </c>
      <c r="AA830" s="47">
        <f t="shared" si="252"/>
        <v>3035</v>
      </c>
      <c r="AB830" s="6">
        <f t="shared" si="253"/>
        <v>903</v>
      </c>
      <c r="AC830" s="40">
        <v>3352</v>
      </c>
      <c r="AD830" s="40">
        <f t="shared" si="254"/>
        <v>124</v>
      </c>
      <c r="AE830" s="41">
        <f t="shared" si="255"/>
        <v>0.96432681242807827</v>
      </c>
      <c r="AF830" s="4">
        <v>92</v>
      </c>
      <c r="AG830" s="4">
        <v>161</v>
      </c>
      <c r="AH830" s="87">
        <f t="shared" si="256"/>
        <v>0.75</v>
      </c>
      <c r="AI830" s="43">
        <f t="shared" si="257"/>
        <v>0.8571428571428571</v>
      </c>
      <c r="AJ830" s="53">
        <f t="shared" si="258"/>
        <v>1162.0999999999995</v>
      </c>
      <c r="AK830" s="53">
        <f t="shared" si="259"/>
        <v>58</v>
      </c>
      <c r="AL830" s="53">
        <f t="shared" si="260"/>
        <v>11</v>
      </c>
      <c r="AM830" s="88">
        <f t="shared" si="261"/>
        <v>4640</v>
      </c>
      <c r="AN830" s="88">
        <f t="shared" si="262"/>
        <v>13200</v>
      </c>
    </row>
    <row r="831" spans="1:40" ht="15" hidden="1" x14ac:dyDescent="0.25">
      <c r="A831" s="11" t="s">
        <v>813</v>
      </c>
      <c r="B831" s="13" t="s">
        <v>817</v>
      </c>
      <c r="C831" s="1" t="str">
        <f t="shared" si="246"/>
        <v>SİİRT</v>
      </c>
      <c r="D831" s="14">
        <v>136</v>
      </c>
      <c r="E831" s="14">
        <v>464</v>
      </c>
      <c r="F831" s="14">
        <v>329</v>
      </c>
      <c r="G831" s="14">
        <v>929</v>
      </c>
      <c r="H831" s="15">
        <v>156</v>
      </c>
      <c r="I831" s="15">
        <v>522</v>
      </c>
      <c r="J831" s="15">
        <v>352</v>
      </c>
      <c r="K831" s="15">
        <v>1030</v>
      </c>
      <c r="L831" s="49">
        <v>178</v>
      </c>
      <c r="M831" s="6">
        <v>11</v>
      </c>
      <c r="N831" s="16">
        <f t="shared" si="265"/>
        <v>101</v>
      </c>
      <c r="O831" s="17">
        <f t="shared" si="266"/>
        <v>0.10871905274488698</v>
      </c>
      <c r="P831" s="10">
        <v>700</v>
      </c>
      <c r="Q831" s="10">
        <v>913</v>
      </c>
      <c r="R831" s="10">
        <v>750</v>
      </c>
      <c r="S831" s="10">
        <v>992</v>
      </c>
      <c r="T831" s="10">
        <v>1663</v>
      </c>
      <c r="U831" s="10">
        <v>2363</v>
      </c>
      <c r="V831" s="18">
        <f t="shared" si="247"/>
        <v>0.22285714285714286</v>
      </c>
      <c r="W831" s="18">
        <f t="shared" si="248"/>
        <v>0.57174151150054764</v>
      </c>
      <c r="X831" s="18">
        <f t="shared" si="249"/>
        <v>0.69199999999999995</v>
      </c>
      <c r="Y831" s="18">
        <f t="shared" si="250"/>
        <v>0.62597714972940466</v>
      </c>
      <c r="Z831" s="18">
        <f t="shared" si="251"/>
        <v>0.50655945831570037</v>
      </c>
      <c r="AA831" s="47">
        <f t="shared" si="252"/>
        <v>622</v>
      </c>
      <c r="AB831" s="6">
        <f t="shared" si="253"/>
        <v>231</v>
      </c>
      <c r="AC831" s="40">
        <v>1030</v>
      </c>
      <c r="AD831" s="40">
        <f t="shared" si="254"/>
        <v>0</v>
      </c>
      <c r="AE831" s="41">
        <f t="shared" si="255"/>
        <v>1</v>
      </c>
      <c r="AF831" s="4">
        <v>46</v>
      </c>
      <c r="AG831" s="4">
        <v>55</v>
      </c>
      <c r="AH831" s="87">
        <f t="shared" si="256"/>
        <v>0.19565217391304349</v>
      </c>
      <c r="AI831" s="43">
        <f t="shared" si="257"/>
        <v>0.32727272727272727</v>
      </c>
      <c r="AJ831" s="53">
        <f t="shared" si="258"/>
        <v>123.09999999999991</v>
      </c>
      <c r="AK831" s="53">
        <f t="shared" si="259"/>
        <v>6</v>
      </c>
      <c r="AL831" s="53">
        <f t="shared" si="260"/>
        <v>1</v>
      </c>
      <c r="AM831" s="88">
        <f t="shared" si="261"/>
        <v>480</v>
      </c>
      <c r="AN831" s="88">
        <f t="shared" si="262"/>
        <v>1200</v>
      </c>
    </row>
    <row r="832" spans="1:40" ht="15" hidden="1" x14ac:dyDescent="0.25">
      <c r="A832" s="11" t="s">
        <v>813</v>
      </c>
      <c r="B832" s="13" t="s">
        <v>818</v>
      </c>
      <c r="C832" s="1" t="str">
        <f t="shared" si="246"/>
        <v>SİİRT</v>
      </c>
      <c r="D832" s="14">
        <v>94</v>
      </c>
      <c r="E832" s="14">
        <v>271</v>
      </c>
      <c r="F832" s="14">
        <v>260</v>
      </c>
      <c r="G832" s="14">
        <v>625</v>
      </c>
      <c r="H832" s="15">
        <v>113</v>
      </c>
      <c r="I832" s="15">
        <v>340</v>
      </c>
      <c r="J832" s="15">
        <v>296</v>
      </c>
      <c r="K832" s="15">
        <v>749</v>
      </c>
      <c r="L832" s="49">
        <v>64</v>
      </c>
      <c r="M832" s="6">
        <v>52</v>
      </c>
      <c r="N832" s="16">
        <f t="shared" si="265"/>
        <v>124</v>
      </c>
      <c r="O832" s="17">
        <f t="shared" si="266"/>
        <v>0.19839999999999999</v>
      </c>
      <c r="P832" s="10">
        <v>473</v>
      </c>
      <c r="Q832" s="10">
        <v>633</v>
      </c>
      <c r="R832" s="10">
        <v>495</v>
      </c>
      <c r="S832" s="10">
        <v>680</v>
      </c>
      <c r="T832" s="10">
        <v>1128</v>
      </c>
      <c r="U832" s="10">
        <v>1601</v>
      </c>
      <c r="V832" s="18">
        <f t="shared" si="247"/>
        <v>0.23890063424947147</v>
      </c>
      <c r="W832" s="18">
        <f t="shared" si="248"/>
        <v>0.53712480252764616</v>
      </c>
      <c r="X832" s="18">
        <f t="shared" si="249"/>
        <v>0.62222222222222223</v>
      </c>
      <c r="Y832" s="18">
        <f t="shared" si="250"/>
        <v>0.57446808510638303</v>
      </c>
      <c r="Z832" s="18">
        <f t="shared" si="251"/>
        <v>0.47532792004996877</v>
      </c>
      <c r="AA832" s="47">
        <f t="shared" si="252"/>
        <v>480</v>
      </c>
      <c r="AB832" s="6">
        <f t="shared" si="253"/>
        <v>187</v>
      </c>
      <c r="AC832" s="40">
        <v>749</v>
      </c>
      <c r="AD832" s="40">
        <f t="shared" si="254"/>
        <v>0</v>
      </c>
      <c r="AE832" s="41">
        <f t="shared" si="255"/>
        <v>1</v>
      </c>
      <c r="AF832" s="4">
        <v>48</v>
      </c>
      <c r="AG832" s="4">
        <v>53</v>
      </c>
      <c r="AH832" s="87">
        <f t="shared" si="256"/>
        <v>0.10416666666666667</v>
      </c>
      <c r="AI832" s="43">
        <f t="shared" si="257"/>
        <v>0.18867924528301888</v>
      </c>
      <c r="AJ832" s="53">
        <f t="shared" si="258"/>
        <v>141.59999999999991</v>
      </c>
      <c r="AK832" s="53">
        <f t="shared" si="259"/>
        <v>7</v>
      </c>
      <c r="AL832" s="53">
        <f t="shared" si="260"/>
        <v>1</v>
      </c>
      <c r="AM832" s="88">
        <f t="shared" si="261"/>
        <v>560</v>
      </c>
      <c r="AN832" s="88">
        <f t="shared" si="262"/>
        <v>1200</v>
      </c>
    </row>
    <row r="833" spans="1:40" ht="15" hidden="1" x14ac:dyDescent="0.25">
      <c r="A833" s="11" t="s">
        <v>813</v>
      </c>
      <c r="B833" s="13" t="s">
        <v>819</v>
      </c>
      <c r="C833" s="1" t="str">
        <f t="shared" si="246"/>
        <v>SİİRT</v>
      </c>
      <c r="D833" s="14">
        <v>20</v>
      </c>
      <c r="E833" s="14">
        <v>58</v>
      </c>
      <c r="F833" s="14">
        <v>27</v>
      </c>
      <c r="G833" s="14">
        <v>105</v>
      </c>
      <c r="H833" s="15">
        <v>10</v>
      </c>
      <c r="I833" s="15">
        <v>47</v>
      </c>
      <c r="J833" s="15">
        <v>23</v>
      </c>
      <c r="K833" s="15">
        <v>80</v>
      </c>
      <c r="L833" s="49">
        <v>16</v>
      </c>
      <c r="M833" s="6">
        <v>2</v>
      </c>
      <c r="N833" s="16">
        <f t="shared" si="265"/>
        <v>-25</v>
      </c>
      <c r="O833" s="17">
        <f t="shared" si="266"/>
        <v>-0.23809523809523808</v>
      </c>
      <c r="P833" s="10">
        <v>62</v>
      </c>
      <c r="Q833" s="10">
        <v>78</v>
      </c>
      <c r="R833" s="10">
        <v>51</v>
      </c>
      <c r="S833" s="10">
        <v>71</v>
      </c>
      <c r="T833" s="10">
        <v>129</v>
      </c>
      <c r="U833" s="10">
        <v>191</v>
      </c>
      <c r="V833" s="18">
        <f t="shared" si="247"/>
        <v>0.16129032258064516</v>
      </c>
      <c r="W833" s="18">
        <f t="shared" si="248"/>
        <v>0.60256410256410253</v>
      </c>
      <c r="X833" s="18">
        <f t="shared" si="249"/>
        <v>0.72549019607843135</v>
      </c>
      <c r="Y833" s="18">
        <f t="shared" si="250"/>
        <v>0.65116279069767447</v>
      </c>
      <c r="Z833" s="18">
        <f t="shared" si="251"/>
        <v>0.49214659685863876</v>
      </c>
      <c r="AA833" s="47">
        <f t="shared" si="252"/>
        <v>45</v>
      </c>
      <c r="AB833" s="6">
        <f t="shared" si="253"/>
        <v>14</v>
      </c>
      <c r="AC833" s="40">
        <v>80</v>
      </c>
      <c r="AD833" s="40">
        <f t="shared" si="254"/>
        <v>0</v>
      </c>
      <c r="AE833" s="41">
        <f t="shared" si="255"/>
        <v>1</v>
      </c>
      <c r="AF833" s="4">
        <v>4</v>
      </c>
      <c r="AG833" s="4">
        <v>4</v>
      </c>
      <c r="AH833" s="87">
        <f t="shared" si="256"/>
        <v>0</v>
      </c>
      <c r="AI833" s="43">
        <f t="shared" si="257"/>
        <v>0</v>
      </c>
      <c r="AJ833" s="53">
        <f t="shared" si="258"/>
        <v>6.2999999999999972</v>
      </c>
      <c r="AK833" s="53">
        <f t="shared" si="259"/>
        <v>0</v>
      </c>
      <c r="AL833" s="53">
        <f t="shared" si="260"/>
        <v>0</v>
      </c>
      <c r="AM833" s="88">
        <f t="shared" si="261"/>
        <v>0</v>
      </c>
      <c r="AN833" s="88">
        <f t="shared" si="262"/>
        <v>0</v>
      </c>
    </row>
    <row r="834" spans="1:40" ht="15" hidden="1" x14ac:dyDescent="0.25">
      <c r="A834" s="11" t="s">
        <v>820</v>
      </c>
      <c r="B834" s="13" t="s">
        <v>821</v>
      </c>
      <c r="C834" s="1" t="str">
        <f t="shared" si="246"/>
        <v>SİNOP</v>
      </c>
      <c r="D834" s="14">
        <v>21</v>
      </c>
      <c r="E834" s="14">
        <v>83</v>
      </c>
      <c r="F834" s="14">
        <v>99</v>
      </c>
      <c r="G834" s="14">
        <v>203</v>
      </c>
      <c r="H834" s="15">
        <v>33</v>
      </c>
      <c r="I834" s="15">
        <v>87</v>
      </c>
      <c r="J834" s="15">
        <v>139</v>
      </c>
      <c r="K834" s="15">
        <v>259</v>
      </c>
      <c r="L834" s="49">
        <v>16</v>
      </c>
      <c r="M834" s="6">
        <v>33</v>
      </c>
      <c r="N834" s="16">
        <f t="shared" si="265"/>
        <v>56</v>
      </c>
      <c r="O834" s="17">
        <f t="shared" si="266"/>
        <v>0.27586206896551724</v>
      </c>
      <c r="P834" s="10">
        <v>158</v>
      </c>
      <c r="Q834" s="10">
        <v>195</v>
      </c>
      <c r="R834" s="10">
        <v>175</v>
      </c>
      <c r="S834" s="10">
        <v>216</v>
      </c>
      <c r="T834" s="10">
        <v>370</v>
      </c>
      <c r="U834" s="10">
        <v>528</v>
      </c>
      <c r="V834" s="18">
        <f t="shared" si="247"/>
        <v>0.20886075949367089</v>
      </c>
      <c r="W834" s="18">
        <f t="shared" si="248"/>
        <v>0.44615384615384618</v>
      </c>
      <c r="X834" s="18">
        <f t="shared" si="249"/>
        <v>0.69714285714285718</v>
      </c>
      <c r="Y834" s="18">
        <f t="shared" si="250"/>
        <v>0.56486486486486487</v>
      </c>
      <c r="Z834" s="18">
        <f t="shared" si="251"/>
        <v>0.45833333333333331</v>
      </c>
      <c r="AA834" s="47">
        <f t="shared" si="252"/>
        <v>161</v>
      </c>
      <c r="AB834" s="6">
        <f t="shared" si="253"/>
        <v>53</v>
      </c>
      <c r="AC834" s="40">
        <v>259</v>
      </c>
      <c r="AD834" s="40">
        <f t="shared" si="254"/>
        <v>0</v>
      </c>
      <c r="AE834" s="41">
        <f t="shared" si="255"/>
        <v>1</v>
      </c>
      <c r="AF834" s="4">
        <v>13</v>
      </c>
      <c r="AG834" s="4">
        <v>13</v>
      </c>
      <c r="AH834" s="87">
        <f t="shared" si="256"/>
        <v>0</v>
      </c>
      <c r="AI834" s="43">
        <f t="shared" si="257"/>
        <v>0</v>
      </c>
      <c r="AJ834" s="53">
        <f t="shared" si="258"/>
        <v>50</v>
      </c>
      <c r="AK834" s="53">
        <f t="shared" si="259"/>
        <v>2</v>
      </c>
      <c r="AL834" s="53">
        <f t="shared" si="260"/>
        <v>0</v>
      </c>
      <c r="AM834" s="88">
        <f t="shared" si="261"/>
        <v>160</v>
      </c>
      <c r="AN834" s="88">
        <f t="shared" si="262"/>
        <v>0</v>
      </c>
    </row>
    <row r="835" spans="1:40" ht="15" hidden="1" x14ac:dyDescent="0.25">
      <c r="A835" s="11" t="s">
        <v>820</v>
      </c>
      <c r="B835" s="13" t="s">
        <v>822</v>
      </c>
      <c r="C835" s="1" t="str">
        <f t="shared" si="246"/>
        <v>SİNOP</v>
      </c>
      <c r="D835" s="14">
        <v>42</v>
      </c>
      <c r="E835" s="14">
        <v>226</v>
      </c>
      <c r="F835" s="14">
        <v>341</v>
      </c>
      <c r="G835" s="14">
        <v>609</v>
      </c>
      <c r="H835" s="15">
        <v>50</v>
      </c>
      <c r="I835" s="15">
        <v>188</v>
      </c>
      <c r="J835" s="15">
        <v>344</v>
      </c>
      <c r="K835" s="15">
        <v>582</v>
      </c>
      <c r="L835" s="49">
        <v>40</v>
      </c>
      <c r="M835" s="6">
        <v>65</v>
      </c>
      <c r="N835" s="16">
        <f t="shared" si="265"/>
        <v>-27</v>
      </c>
      <c r="O835" s="17">
        <f t="shared" si="266"/>
        <v>-4.4334975369458129E-2</v>
      </c>
      <c r="P835" s="10">
        <v>469</v>
      </c>
      <c r="Q835" s="10">
        <v>621</v>
      </c>
      <c r="R835" s="10">
        <v>507</v>
      </c>
      <c r="S835" s="10">
        <v>674</v>
      </c>
      <c r="T835" s="10">
        <v>1128</v>
      </c>
      <c r="U835" s="10">
        <v>1597</v>
      </c>
      <c r="V835" s="18">
        <f t="shared" si="247"/>
        <v>0.10660980810234541</v>
      </c>
      <c r="W835" s="18">
        <f t="shared" si="248"/>
        <v>0.30273752012882449</v>
      </c>
      <c r="X835" s="18">
        <f t="shared" si="249"/>
        <v>0.6291913214990138</v>
      </c>
      <c r="Y835" s="18">
        <f t="shared" si="250"/>
        <v>0.44946808510638298</v>
      </c>
      <c r="Z835" s="18">
        <f t="shared" si="251"/>
        <v>0.34877896055103319</v>
      </c>
      <c r="AA835" s="47">
        <f t="shared" si="252"/>
        <v>621</v>
      </c>
      <c r="AB835" s="6">
        <f t="shared" si="253"/>
        <v>188</v>
      </c>
      <c r="AC835" s="40">
        <v>564</v>
      </c>
      <c r="AD835" s="40">
        <f t="shared" si="254"/>
        <v>18</v>
      </c>
      <c r="AE835" s="41">
        <f t="shared" si="255"/>
        <v>0.96907216494845361</v>
      </c>
      <c r="AF835" s="4">
        <v>26</v>
      </c>
      <c r="AG835" s="4">
        <v>33</v>
      </c>
      <c r="AH835" s="87">
        <f t="shared" si="256"/>
        <v>0.26923076923076922</v>
      </c>
      <c r="AI835" s="43">
        <f t="shared" si="257"/>
        <v>0.42424242424242425</v>
      </c>
      <c r="AJ835" s="53">
        <f t="shared" si="258"/>
        <v>282.59999999999991</v>
      </c>
      <c r="AK835" s="53">
        <f t="shared" si="259"/>
        <v>14</v>
      </c>
      <c r="AL835" s="53">
        <f t="shared" si="260"/>
        <v>2</v>
      </c>
      <c r="AM835" s="88">
        <f t="shared" si="261"/>
        <v>1120</v>
      </c>
      <c r="AN835" s="88">
        <f t="shared" si="262"/>
        <v>2400</v>
      </c>
    </row>
    <row r="836" spans="1:40" ht="15" hidden="1" x14ac:dyDescent="0.25">
      <c r="A836" s="11" t="s">
        <v>820</v>
      </c>
      <c r="B836" s="13" t="s">
        <v>823</v>
      </c>
      <c r="C836" s="1" t="str">
        <f t="shared" si="246"/>
        <v>SİNOP</v>
      </c>
      <c r="D836" s="14">
        <v>1</v>
      </c>
      <c r="E836" s="14">
        <v>8</v>
      </c>
      <c r="F836" s="14">
        <v>18</v>
      </c>
      <c r="G836" s="14">
        <v>27</v>
      </c>
      <c r="H836" s="15">
        <v>1</v>
      </c>
      <c r="I836" s="15">
        <v>15</v>
      </c>
      <c r="J836" s="15">
        <v>16</v>
      </c>
      <c r="K836" s="15">
        <v>32</v>
      </c>
      <c r="L836" s="49">
        <v>3</v>
      </c>
      <c r="M836" s="6">
        <v>3</v>
      </c>
      <c r="N836" s="16">
        <f t="shared" si="265"/>
        <v>5</v>
      </c>
      <c r="O836" s="17">
        <f t="shared" si="266"/>
        <v>0.18518518518518517</v>
      </c>
      <c r="P836" s="10">
        <v>33</v>
      </c>
      <c r="Q836" s="10">
        <v>43</v>
      </c>
      <c r="R836" s="10">
        <v>26</v>
      </c>
      <c r="S836" s="10">
        <v>37</v>
      </c>
      <c r="T836" s="10">
        <v>69</v>
      </c>
      <c r="U836" s="10">
        <v>102</v>
      </c>
      <c r="V836" s="18">
        <f t="shared" si="247"/>
        <v>3.0303030303030304E-2</v>
      </c>
      <c r="W836" s="18">
        <f t="shared" si="248"/>
        <v>0.34883720930232559</v>
      </c>
      <c r="X836" s="18">
        <f t="shared" si="249"/>
        <v>0.61538461538461542</v>
      </c>
      <c r="Y836" s="18">
        <f t="shared" si="250"/>
        <v>0.44927536231884058</v>
      </c>
      <c r="Z836" s="18">
        <f t="shared" si="251"/>
        <v>0.31372549019607843</v>
      </c>
      <c r="AA836" s="47">
        <f t="shared" si="252"/>
        <v>38</v>
      </c>
      <c r="AB836" s="6">
        <f t="shared" si="253"/>
        <v>10</v>
      </c>
      <c r="AC836" s="40">
        <v>32</v>
      </c>
      <c r="AD836" s="40">
        <f t="shared" si="254"/>
        <v>0</v>
      </c>
      <c r="AE836" s="41">
        <f t="shared" si="255"/>
        <v>1</v>
      </c>
      <c r="AF836" s="4">
        <v>2</v>
      </c>
      <c r="AG836" s="4">
        <v>2</v>
      </c>
      <c r="AH836" s="87">
        <f t="shared" si="256"/>
        <v>0</v>
      </c>
      <c r="AI836" s="43">
        <f t="shared" si="257"/>
        <v>0</v>
      </c>
      <c r="AJ836" s="53">
        <f t="shared" si="258"/>
        <v>17.299999999999997</v>
      </c>
      <c r="AK836" s="53">
        <f t="shared" si="259"/>
        <v>0</v>
      </c>
      <c r="AL836" s="53">
        <f t="shared" si="260"/>
        <v>0</v>
      </c>
      <c r="AM836" s="88">
        <f t="shared" si="261"/>
        <v>0</v>
      </c>
      <c r="AN836" s="88">
        <f t="shared" si="262"/>
        <v>0</v>
      </c>
    </row>
    <row r="837" spans="1:40" ht="15" hidden="1" x14ac:dyDescent="0.25">
      <c r="A837" s="11" t="s">
        <v>820</v>
      </c>
      <c r="B837" s="13" t="s">
        <v>824</v>
      </c>
      <c r="C837" s="1" t="str">
        <f t="shared" si="246"/>
        <v>SİNOP</v>
      </c>
      <c r="D837" s="14">
        <v>34</v>
      </c>
      <c r="E837" s="14">
        <v>94</v>
      </c>
      <c r="F837" s="14">
        <v>103</v>
      </c>
      <c r="G837" s="14">
        <v>231</v>
      </c>
      <c r="H837" s="15">
        <v>16</v>
      </c>
      <c r="I837" s="15">
        <v>49</v>
      </c>
      <c r="J837" s="15">
        <v>75</v>
      </c>
      <c r="K837" s="15">
        <v>140</v>
      </c>
      <c r="L837" s="49">
        <v>25</v>
      </c>
      <c r="M837" s="6">
        <v>12</v>
      </c>
      <c r="N837" s="16">
        <f t="shared" si="265"/>
        <v>-91</v>
      </c>
      <c r="O837" s="17">
        <f t="shared" si="266"/>
        <v>-0.39393939393939392</v>
      </c>
      <c r="P837" s="10">
        <v>240</v>
      </c>
      <c r="Q837" s="10">
        <v>268</v>
      </c>
      <c r="R837" s="10">
        <v>242</v>
      </c>
      <c r="S837" s="10">
        <v>315</v>
      </c>
      <c r="T837" s="10">
        <v>510</v>
      </c>
      <c r="U837" s="10">
        <v>750</v>
      </c>
      <c r="V837" s="18">
        <f t="shared" si="247"/>
        <v>6.6666666666666666E-2</v>
      </c>
      <c r="W837" s="18">
        <f t="shared" si="248"/>
        <v>0.18283582089552239</v>
      </c>
      <c r="X837" s="18">
        <f t="shared" si="249"/>
        <v>0.36363636363636365</v>
      </c>
      <c r="Y837" s="18">
        <f t="shared" si="250"/>
        <v>0.26862745098039215</v>
      </c>
      <c r="Z837" s="18">
        <f t="shared" si="251"/>
        <v>0.20399999999999999</v>
      </c>
      <c r="AA837" s="47">
        <f t="shared" si="252"/>
        <v>373</v>
      </c>
      <c r="AB837" s="6">
        <f t="shared" si="253"/>
        <v>154</v>
      </c>
      <c r="AC837" s="40">
        <v>140</v>
      </c>
      <c r="AD837" s="40">
        <f t="shared" si="254"/>
        <v>0</v>
      </c>
      <c r="AE837" s="41">
        <f t="shared" si="255"/>
        <v>1</v>
      </c>
      <c r="AF837" s="4">
        <v>8</v>
      </c>
      <c r="AG837" s="4">
        <v>11</v>
      </c>
      <c r="AH837" s="87">
        <f t="shared" si="256"/>
        <v>0.375</v>
      </c>
      <c r="AI837" s="43">
        <f t="shared" si="257"/>
        <v>0.54545454545454541</v>
      </c>
      <c r="AJ837" s="53">
        <f t="shared" si="258"/>
        <v>220</v>
      </c>
      <c r="AK837" s="53">
        <f t="shared" si="259"/>
        <v>11</v>
      </c>
      <c r="AL837" s="53">
        <f t="shared" si="260"/>
        <v>2</v>
      </c>
      <c r="AM837" s="88">
        <f t="shared" si="261"/>
        <v>880</v>
      </c>
      <c r="AN837" s="88">
        <f t="shared" si="262"/>
        <v>2400</v>
      </c>
    </row>
    <row r="838" spans="1:40" ht="15" hidden="1" x14ac:dyDescent="0.25">
      <c r="A838" s="11" t="s">
        <v>820</v>
      </c>
      <c r="B838" s="13" t="s">
        <v>825</v>
      </c>
      <c r="C838" s="1" t="str">
        <f t="shared" ref="C838:C901" si="267">A838</f>
        <v>SİNOP</v>
      </c>
      <c r="D838" s="14">
        <v>6</v>
      </c>
      <c r="E838" s="14">
        <v>35</v>
      </c>
      <c r="F838" s="14">
        <v>37</v>
      </c>
      <c r="G838" s="14">
        <v>78</v>
      </c>
      <c r="H838" s="15">
        <v>10</v>
      </c>
      <c r="I838" s="15">
        <v>25</v>
      </c>
      <c r="J838" s="15">
        <v>46</v>
      </c>
      <c r="K838" s="15">
        <v>81</v>
      </c>
      <c r="L838" s="49">
        <v>3</v>
      </c>
      <c r="M838" s="6">
        <v>5</v>
      </c>
      <c r="N838" s="16">
        <f t="shared" si="265"/>
        <v>3</v>
      </c>
      <c r="O838" s="17">
        <f t="shared" si="266"/>
        <v>3.8461538461538464E-2</v>
      </c>
      <c r="P838" s="10">
        <v>83</v>
      </c>
      <c r="Q838" s="10">
        <v>101</v>
      </c>
      <c r="R838" s="10">
        <v>79</v>
      </c>
      <c r="S838" s="10">
        <v>99</v>
      </c>
      <c r="T838" s="10">
        <v>180</v>
      </c>
      <c r="U838" s="10">
        <v>263</v>
      </c>
      <c r="V838" s="18">
        <f t="shared" ref="V838:V901" si="268">H838/P838</f>
        <v>0.12048192771084337</v>
      </c>
      <c r="W838" s="18">
        <f t="shared" ref="W838:W901" si="269">I838/Q838</f>
        <v>0.24752475247524752</v>
      </c>
      <c r="X838" s="18">
        <f t="shared" ref="X838:X901" si="270">((J838+L838)-M838)/R838</f>
        <v>0.55696202531645567</v>
      </c>
      <c r="Y838" s="18">
        <f t="shared" ref="Y838:Y901" si="271">((I838+J838+L838)-M838)/T838</f>
        <v>0.38333333333333336</v>
      </c>
      <c r="Z838" s="18">
        <f t="shared" ref="Z838:Z901" si="272">((K838+L838)-M838)/U838</f>
        <v>0.30038022813688214</v>
      </c>
      <c r="AA838" s="47">
        <f t="shared" ref="AA838:AA901" si="273">T838-((I838+J838+L838)-M838)</f>
        <v>111</v>
      </c>
      <c r="AB838" s="6">
        <f t="shared" ref="AB838:AB901" si="274">R838-((J838+L838)-M838)</f>
        <v>35</v>
      </c>
      <c r="AC838" s="40">
        <v>81</v>
      </c>
      <c r="AD838" s="40">
        <f t="shared" ref="AD838:AD901" si="275">K838-AC838</f>
        <v>0</v>
      </c>
      <c r="AE838" s="41">
        <f t="shared" ref="AE838:AE901" si="276">AC838/K838</f>
        <v>1</v>
      </c>
      <c r="AF838" s="4">
        <v>4</v>
      </c>
      <c r="AG838" s="4">
        <v>4</v>
      </c>
      <c r="AH838" s="87">
        <f t="shared" ref="AH838:AH901" si="277">IF((AG838-AF838)/AF838&gt;0,(AG838-AF838)/AF838,0)</f>
        <v>0</v>
      </c>
      <c r="AI838" s="43">
        <f t="shared" ref="AI838:AI901" si="278">IF(((AG838-AF838)*2)/AG838&gt;0,((AG838-AF838)*2)/AG838,0)</f>
        <v>0</v>
      </c>
      <c r="AJ838" s="53">
        <f t="shared" ref="AJ838:AJ901" si="279">IF((T838*0.7)-((I838+J838+L838)-M838)&gt;0,(T838*0.7)-((I838+J838+L838)-M838),0)</f>
        <v>56.999999999999986</v>
      </c>
      <c r="AK838" s="53">
        <f t="shared" ref="AK838:AK901" si="280">IF(AJ838/20&gt;0,INT(AJ838/20),0)</f>
        <v>2</v>
      </c>
      <c r="AL838" s="53">
        <f t="shared" ref="AL838:AL901" si="281">IF(AK838/5&gt;0.49,INT(AK838/5),0)</f>
        <v>0</v>
      </c>
      <c r="AM838" s="88">
        <f t="shared" si="261"/>
        <v>160</v>
      </c>
      <c r="AN838" s="88">
        <f t="shared" si="262"/>
        <v>0</v>
      </c>
    </row>
    <row r="839" spans="1:40" ht="15" hidden="1" x14ac:dyDescent="0.25">
      <c r="A839" s="11" t="s">
        <v>820</v>
      </c>
      <c r="B839" s="13" t="s">
        <v>826</v>
      </c>
      <c r="C839" s="1" t="str">
        <f t="shared" si="267"/>
        <v>SİNOP</v>
      </c>
      <c r="D839" s="14">
        <v>32</v>
      </c>
      <c r="E839" s="14">
        <v>105</v>
      </c>
      <c r="F839" s="14">
        <v>130</v>
      </c>
      <c r="G839" s="14">
        <v>267</v>
      </c>
      <c r="H839" s="15">
        <v>32</v>
      </c>
      <c r="I839" s="15">
        <v>79</v>
      </c>
      <c r="J839" s="15">
        <v>153</v>
      </c>
      <c r="K839" s="15">
        <v>264</v>
      </c>
      <c r="L839" s="49">
        <v>6</v>
      </c>
      <c r="M839" s="6">
        <v>38</v>
      </c>
      <c r="N839" s="16">
        <f t="shared" si="265"/>
        <v>-3</v>
      </c>
      <c r="O839" s="17">
        <f t="shared" si="266"/>
        <v>-1.1235955056179775E-2</v>
      </c>
      <c r="P839" s="10">
        <v>177</v>
      </c>
      <c r="Q839" s="10">
        <v>241</v>
      </c>
      <c r="R839" s="10">
        <v>168</v>
      </c>
      <c r="S839" s="10">
        <v>221</v>
      </c>
      <c r="T839" s="10">
        <v>409</v>
      </c>
      <c r="U839" s="10">
        <v>586</v>
      </c>
      <c r="V839" s="18">
        <f t="shared" si="268"/>
        <v>0.1807909604519774</v>
      </c>
      <c r="W839" s="18">
        <f t="shared" si="269"/>
        <v>0.32780082987551867</v>
      </c>
      <c r="X839" s="18">
        <f t="shared" si="270"/>
        <v>0.72023809523809523</v>
      </c>
      <c r="Y839" s="18">
        <f t="shared" si="271"/>
        <v>0.48899755501222492</v>
      </c>
      <c r="Z839" s="18">
        <f t="shared" si="272"/>
        <v>0.39590443686006827</v>
      </c>
      <c r="AA839" s="47">
        <f t="shared" si="273"/>
        <v>209</v>
      </c>
      <c r="AB839" s="6">
        <f t="shared" si="274"/>
        <v>47</v>
      </c>
      <c r="AC839" s="40">
        <v>264</v>
      </c>
      <c r="AD839" s="40">
        <f t="shared" si="275"/>
        <v>0</v>
      </c>
      <c r="AE839" s="41">
        <f t="shared" si="276"/>
        <v>1</v>
      </c>
      <c r="AF839" s="4">
        <v>12</v>
      </c>
      <c r="AG839" s="4">
        <v>14</v>
      </c>
      <c r="AH839" s="87">
        <f t="shared" si="277"/>
        <v>0.16666666666666666</v>
      </c>
      <c r="AI839" s="43">
        <f t="shared" si="278"/>
        <v>0.2857142857142857</v>
      </c>
      <c r="AJ839" s="53">
        <f t="shared" si="279"/>
        <v>86.299999999999955</v>
      </c>
      <c r="AK839" s="53">
        <f t="shared" si="280"/>
        <v>4</v>
      </c>
      <c r="AL839" s="53">
        <f t="shared" si="281"/>
        <v>0</v>
      </c>
      <c r="AM839" s="88">
        <f t="shared" ref="AM839:AM902" si="282">IF(AK839&gt;0.49,(AK839*$AM$1)/1000,0)</f>
        <v>320</v>
      </c>
      <c r="AN839" s="88">
        <f t="shared" ref="AN839:AN902" si="283">IF(AL839&gt;0.49,(AL839*$AN$1)/1000,0)</f>
        <v>0</v>
      </c>
    </row>
    <row r="840" spans="1:40" ht="15" hidden="1" customHeight="1" x14ac:dyDescent="0.25">
      <c r="A840" s="11" t="s">
        <v>820</v>
      </c>
      <c r="B840" s="13" t="s">
        <v>1082</v>
      </c>
      <c r="C840" s="1" t="str">
        <f t="shared" si="267"/>
        <v>SİNOP</v>
      </c>
      <c r="D840" s="14">
        <v>83</v>
      </c>
      <c r="E840" s="14">
        <v>315</v>
      </c>
      <c r="F840" s="14">
        <v>477</v>
      </c>
      <c r="G840" s="14">
        <v>875</v>
      </c>
      <c r="H840" s="15">
        <v>144</v>
      </c>
      <c r="I840" s="15">
        <v>357</v>
      </c>
      <c r="J840" s="15">
        <v>530</v>
      </c>
      <c r="K840" s="15">
        <v>1031</v>
      </c>
      <c r="L840" s="49">
        <v>14</v>
      </c>
      <c r="M840" s="6">
        <v>139</v>
      </c>
      <c r="N840" s="16">
        <f t="shared" si="265"/>
        <v>156</v>
      </c>
      <c r="O840" s="17">
        <f t="shared" si="266"/>
        <v>0.1782857142857143</v>
      </c>
      <c r="P840" s="10">
        <v>482</v>
      </c>
      <c r="Q840" s="10">
        <v>619</v>
      </c>
      <c r="R840" s="10">
        <v>469</v>
      </c>
      <c r="S840" s="10">
        <v>628</v>
      </c>
      <c r="T840" s="10">
        <v>1088</v>
      </c>
      <c r="U840" s="10">
        <v>1570</v>
      </c>
      <c r="V840" s="18">
        <f t="shared" si="268"/>
        <v>0.29875518672199169</v>
      </c>
      <c r="W840" s="18">
        <f t="shared" si="269"/>
        <v>0.57673667205169632</v>
      </c>
      <c r="X840" s="18">
        <f t="shared" si="270"/>
        <v>0.86353944562899787</v>
      </c>
      <c r="Y840" s="18">
        <f t="shared" si="271"/>
        <v>0.70036764705882348</v>
      </c>
      <c r="Z840" s="18">
        <f t="shared" si="272"/>
        <v>0.5770700636942675</v>
      </c>
      <c r="AA840" s="47">
        <f t="shared" si="273"/>
        <v>326</v>
      </c>
      <c r="AB840" s="6">
        <f t="shared" si="274"/>
        <v>64</v>
      </c>
      <c r="AC840" s="40">
        <v>772</v>
      </c>
      <c r="AD840" s="40">
        <f t="shared" si="275"/>
        <v>259</v>
      </c>
      <c r="AE840" s="41">
        <f t="shared" si="276"/>
        <v>0.74878758486905916</v>
      </c>
      <c r="AF840" s="4">
        <v>47</v>
      </c>
      <c r="AG840" s="4">
        <v>53</v>
      </c>
      <c r="AH840" s="87">
        <f t="shared" si="277"/>
        <v>0.1276595744680851</v>
      </c>
      <c r="AI840" s="43">
        <f t="shared" si="278"/>
        <v>0.22641509433962265</v>
      </c>
      <c r="AJ840" s="53">
        <f t="shared" si="279"/>
        <v>0</v>
      </c>
      <c r="AK840" s="53">
        <f t="shared" si="280"/>
        <v>0</v>
      </c>
      <c r="AL840" s="53">
        <f t="shared" si="281"/>
        <v>0</v>
      </c>
      <c r="AM840" s="88">
        <f t="shared" si="282"/>
        <v>0</v>
      </c>
      <c r="AN840" s="88">
        <f t="shared" si="283"/>
        <v>0</v>
      </c>
    </row>
    <row r="841" spans="1:40" ht="12.75" hidden="1" customHeight="1" x14ac:dyDescent="0.2">
      <c r="A841" s="11" t="s">
        <v>820</v>
      </c>
      <c r="B841" s="13" t="s">
        <v>827</v>
      </c>
      <c r="C841" s="1" t="str">
        <f t="shared" si="267"/>
        <v>SİNOP</v>
      </c>
      <c r="D841" s="14">
        <v>1</v>
      </c>
      <c r="E841" s="14">
        <v>12</v>
      </c>
      <c r="F841" s="14">
        <v>14</v>
      </c>
      <c r="G841" s="14">
        <v>27</v>
      </c>
      <c r="H841" s="15">
        <v>0</v>
      </c>
      <c r="I841" s="15">
        <v>7</v>
      </c>
      <c r="J841" s="15">
        <v>19</v>
      </c>
      <c r="K841" s="15">
        <v>26</v>
      </c>
      <c r="L841" s="50"/>
      <c r="M841" s="6">
        <v>2</v>
      </c>
      <c r="N841" s="16">
        <f t="shared" si="265"/>
        <v>-1</v>
      </c>
      <c r="O841" s="17">
        <f t="shared" si="266"/>
        <v>-3.7037037037037035E-2</v>
      </c>
      <c r="P841" s="10">
        <v>16</v>
      </c>
      <c r="Q841" s="10">
        <v>36</v>
      </c>
      <c r="R841" s="10">
        <v>23</v>
      </c>
      <c r="S841" s="10">
        <v>31</v>
      </c>
      <c r="T841" s="10">
        <v>59</v>
      </c>
      <c r="U841" s="10">
        <v>75</v>
      </c>
      <c r="V841" s="18">
        <f t="shared" si="268"/>
        <v>0</v>
      </c>
      <c r="W841" s="18">
        <f t="shared" si="269"/>
        <v>0.19444444444444445</v>
      </c>
      <c r="X841" s="18">
        <f t="shared" si="270"/>
        <v>0.73913043478260865</v>
      </c>
      <c r="Y841" s="18">
        <f t="shared" si="271"/>
        <v>0.40677966101694918</v>
      </c>
      <c r="Z841" s="18">
        <f t="shared" si="272"/>
        <v>0.32</v>
      </c>
      <c r="AA841" s="47">
        <f t="shared" si="273"/>
        <v>35</v>
      </c>
      <c r="AB841" s="6">
        <f t="shared" si="274"/>
        <v>6</v>
      </c>
      <c r="AC841" s="40">
        <v>26</v>
      </c>
      <c r="AD841" s="40">
        <f t="shared" si="275"/>
        <v>0</v>
      </c>
      <c r="AE841" s="41">
        <f t="shared" si="276"/>
        <v>1</v>
      </c>
      <c r="AF841" s="4">
        <v>1</v>
      </c>
      <c r="AG841" s="4">
        <v>1</v>
      </c>
      <c r="AH841" s="87">
        <f t="shared" si="277"/>
        <v>0</v>
      </c>
      <c r="AI841" s="43">
        <f t="shared" si="278"/>
        <v>0</v>
      </c>
      <c r="AJ841" s="53">
        <f t="shared" si="279"/>
        <v>17.299999999999997</v>
      </c>
      <c r="AK841" s="53">
        <f t="shared" si="280"/>
        <v>0</v>
      </c>
      <c r="AL841" s="53">
        <f t="shared" si="281"/>
        <v>0</v>
      </c>
      <c r="AM841" s="88">
        <f t="shared" si="282"/>
        <v>0</v>
      </c>
      <c r="AN841" s="88">
        <f t="shared" si="283"/>
        <v>0</v>
      </c>
    </row>
    <row r="842" spans="1:40" ht="15" hidden="1" x14ac:dyDescent="0.25">
      <c r="A842" s="11" t="s">
        <v>820</v>
      </c>
      <c r="B842" s="13" t="s">
        <v>828</v>
      </c>
      <c r="C842" s="1" t="str">
        <f t="shared" si="267"/>
        <v>SİNOP</v>
      </c>
      <c r="D842" s="14">
        <v>10</v>
      </c>
      <c r="E842" s="14">
        <v>62</v>
      </c>
      <c r="F842" s="14">
        <v>94</v>
      </c>
      <c r="G842" s="14">
        <v>166</v>
      </c>
      <c r="H842" s="15">
        <v>21</v>
      </c>
      <c r="I842" s="15">
        <v>67</v>
      </c>
      <c r="J842" s="15">
        <v>108</v>
      </c>
      <c r="K842" s="15">
        <v>196</v>
      </c>
      <c r="L842" s="49">
        <v>5</v>
      </c>
      <c r="M842" s="6">
        <v>14</v>
      </c>
      <c r="N842" s="16">
        <f t="shared" si="265"/>
        <v>30</v>
      </c>
      <c r="O842" s="17">
        <f t="shared" si="266"/>
        <v>0.18072289156626506</v>
      </c>
      <c r="P842" s="10">
        <v>136</v>
      </c>
      <c r="Q842" s="10">
        <v>169</v>
      </c>
      <c r="R842" s="10">
        <v>134</v>
      </c>
      <c r="S842" s="10">
        <v>168</v>
      </c>
      <c r="T842" s="10">
        <v>303</v>
      </c>
      <c r="U842" s="10">
        <v>439</v>
      </c>
      <c r="V842" s="18">
        <f t="shared" si="268"/>
        <v>0.15441176470588236</v>
      </c>
      <c r="W842" s="18">
        <f t="shared" si="269"/>
        <v>0.39644970414201186</v>
      </c>
      <c r="X842" s="18">
        <f t="shared" si="270"/>
        <v>0.73880597014925375</v>
      </c>
      <c r="Y842" s="18">
        <f t="shared" si="271"/>
        <v>0.54785478547854782</v>
      </c>
      <c r="Z842" s="18">
        <f t="shared" si="272"/>
        <v>0.42596810933940776</v>
      </c>
      <c r="AA842" s="47">
        <f t="shared" si="273"/>
        <v>137</v>
      </c>
      <c r="AB842" s="6">
        <f t="shared" si="274"/>
        <v>35</v>
      </c>
      <c r="AC842" s="40">
        <v>196</v>
      </c>
      <c r="AD842" s="40">
        <f t="shared" si="275"/>
        <v>0</v>
      </c>
      <c r="AE842" s="41">
        <f t="shared" si="276"/>
        <v>1</v>
      </c>
      <c r="AF842" s="4">
        <v>9</v>
      </c>
      <c r="AG842" s="4">
        <v>12</v>
      </c>
      <c r="AH842" s="87">
        <f t="shared" si="277"/>
        <v>0.33333333333333331</v>
      </c>
      <c r="AI842" s="43">
        <f t="shared" si="278"/>
        <v>0.5</v>
      </c>
      <c r="AJ842" s="53">
        <f t="shared" si="279"/>
        <v>46.099999999999994</v>
      </c>
      <c r="AK842" s="53">
        <f t="shared" si="280"/>
        <v>2</v>
      </c>
      <c r="AL842" s="53">
        <f t="shared" si="281"/>
        <v>0</v>
      </c>
      <c r="AM842" s="88">
        <f t="shared" si="282"/>
        <v>160</v>
      </c>
      <c r="AN842" s="88">
        <f t="shared" si="283"/>
        <v>0</v>
      </c>
    </row>
    <row r="843" spans="1:40" ht="15" hidden="1" x14ac:dyDescent="0.25">
      <c r="A843" s="11" t="s">
        <v>829</v>
      </c>
      <c r="B843" s="13" t="s">
        <v>830</v>
      </c>
      <c r="C843" s="1" t="str">
        <f t="shared" si="267"/>
        <v>SİVAS</v>
      </c>
      <c r="D843" s="14">
        <v>0</v>
      </c>
      <c r="E843" s="14">
        <v>7</v>
      </c>
      <c r="F843" s="14">
        <v>12</v>
      </c>
      <c r="G843" s="14">
        <v>19</v>
      </c>
      <c r="H843" s="15">
        <v>0</v>
      </c>
      <c r="I843" s="15">
        <v>8</v>
      </c>
      <c r="J843" s="15">
        <v>12</v>
      </c>
      <c r="K843" s="15">
        <v>20</v>
      </c>
      <c r="L843" s="49">
        <v>6</v>
      </c>
      <c r="M843" s="6"/>
      <c r="N843" s="16">
        <f t="shared" si="265"/>
        <v>1</v>
      </c>
      <c r="O843" s="17">
        <f t="shared" si="266"/>
        <v>5.2631578947368418E-2</v>
      </c>
      <c r="P843" s="10">
        <v>30</v>
      </c>
      <c r="Q843" s="10">
        <v>38</v>
      </c>
      <c r="R843" s="10">
        <v>32</v>
      </c>
      <c r="S843" s="10">
        <v>47</v>
      </c>
      <c r="T843" s="10">
        <v>70</v>
      </c>
      <c r="U843" s="10">
        <v>100</v>
      </c>
      <c r="V843" s="18">
        <f t="shared" si="268"/>
        <v>0</v>
      </c>
      <c r="W843" s="18">
        <f t="shared" si="269"/>
        <v>0.21052631578947367</v>
      </c>
      <c r="X843" s="18">
        <f t="shared" si="270"/>
        <v>0.5625</v>
      </c>
      <c r="Y843" s="18">
        <f t="shared" si="271"/>
        <v>0.37142857142857144</v>
      </c>
      <c r="Z843" s="18">
        <f t="shared" si="272"/>
        <v>0.26</v>
      </c>
      <c r="AA843" s="47">
        <f t="shared" si="273"/>
        <v>44</v>
      </c>
      <c r="AB843" s="6">
        <f t="shared" si="274"/>
        <v>14</v>
      </c>
      <c r="AC843" s="40">
        <v>20</v>
      </c>
      <c r="AD843" s="40">
        <f t="shared" si="275"/>
        <v>0</v>
      </c>
      <c r="AE843" s="41">
        <f t="shared" si="276"/>
        <v>1</v>
      </c>
      <c r="AF843" s="4">
        <v>1</v>
      </c>
      <c r="AG843" s="4">
        <v>1</v>
      </c>
      <c r="AH843" s="87">
        <f t="shared" si="277"/>
        <v>0</v>
      </c>
      <c r="AI843" s="43">
        <f t="shared" si="278"/>
        <v>0</v>
      </c>
      <c r="AJ843" s="53">
        <f t="shared" si="279"/>
        <v>23</v>
      </c>
      <c r="AK843" s="53">
        <f t="shared" si="280"/>
        <v>1</v>
      </c>
      <c r="AL843" s="53">
        <f t="shared" si="281"/>
        <v>0</v>
      </c>
      <c r="AM843" s="88">
        <f t="shared" si="282"/>
        <v>80</v>
      </c>
      <c r="AN843" s="88">
        <f t="shared" si="283"/>
        <v>0</v>
      </c>
    </row>
    <row r="844" spans="1:40" ht="15" hidden="1" x14ac:dyDescent="0.25">
      <c r="A844" s="11" t="s">
        <v>829</v>
      </c>
      <c r="B844" s="13" t="s">
        <v>1017</v>
      </c>
      <c r="C844" s="1" t="str">
        <f t="shared" si="267"/>
        <v>SİVAS</v>
      </c>
      <c r="D844" s="14">
        <v>17</v>
      </c>
      <c r="E844" s="14">
        <v>89</v>
      </c>
      <c r="F844" s="14">
        <v>68</v>
      </c>
      <c r="G844" s="14">
        <v>174</v>
      </c>
      <c r="H844" s="15">
        <v>14</v>
      </c>
      <c r="I844" s="15">
        <v>67</v>
      </c>
      <c r="J844" s="15">
        <v>74</v>
      </c>
      <c r="K844" s="15">
        <v>155</v>
      </c>
      <c r="L844" s="49">
        <v>21</v>
      </c>
      <c r="M844" s="6">
        <v>6</v>
      </c>
      <c r="N844" s="16">
        <f t="shared" si="265"/>
        <v>-19</v>
      </c>
      <c r="O844" s="17">
        <f t="shared" si="266"/>
        <v>-0.10919540229885058</v>
      </c>
      <c r="P844" s="10">
        <v>140</v>
      </c>
      <c r="Q844" s="10">
        <v>170</v>
      </c>
      <c r="R844" s="10">
        <v>154</v>
      </c>
      <c r="S844" s="10">
        <v>192</v>
      </c>
      <c r="T844" s="10">
        <v>324</v>
      </c>
      <c r="U844" s="10">
        <v>464</v>
      </c>
      <c r="V844" s="18">
        <f t="shared" si="268"/>
        <v>0.1</v>
      </c>
      <c r="W844" s="18">
        <f t="shared" si="269"/>
        <v>0.39411764705882352</v>
      </c>
      <c r="X844" s="18">
        <f t="shared" si="270"/>
        <v>0.57792207792207795</v>
      </c>
      <c r="Y844" s="18">
        <f t="shared" si="271"/>
        <v>0.48148148148148145</v>
      </c>
      <c r="Z844" s="18">
        <f t="shared" si="272"/>
        <v>0.36637931034482757</v>
      </c>
      <c r="AA844" s="47">
        <f t="shared" si="273"/>
        <v>168</v>
      </c>
      <c r="AB844" s="6">
        <f t="shared" si="274"/>
        <v>65</v>
      </c>
      <c r="AC844" s="40">
        <v>155</v>
      </c>
      <c r="AD844" s="40">
        <f t="shared" si="275"/>
        <v>0</v>
      </c>
      <c r="AE844" s="41">
        <f t="shared" si="276"/>
        <v>1</v>
      </c>
      <c r="AF844" s="4">
        <v>13</v>
      </c>
      <c r="AG844" s="4">
        <v>12</v>
      </c>
      <c r="AH844" s="87">
        <f t="shared" si="277"/>
        <v>0</v>
      </c>
      <c r="AI844" s="43">
        <f t="shared" si="278"/>
        <v>0</v>
      </c>
      <c r="AJ844" s="53">
        <f t="shared" si="279"/>
        <v>70.799999999999983</v>
      </c>
      <c r="AK844" s="53">
        <f t="shared" si="280"/>
        <v>3</v>
      </c>
      <c r="AL844" s="53">
        <f t="shared" si="281"/>
        <v>0</v>
      </c>
      <c r="AM844" s="88">
        <f t="shared" si="282"/>
        <v>240</v>
      </c>
      <c r="AN844" s="88">
        <f t="shared" si="283"/>
        <v>0</v>
      </c>
    </row>
    <row r="845" spans="1:40" ht="15" hidden="1" x14ac:dyDescent="0.25">
      <c r="A845" s="11" t="s">
        <v>829</v>
      </c>
      <c r="B845" s="13" t="s">
        <v>831</v>
      </c>
      <c r="C845" s="1" t="str">
        <f t="shared" si="267"/>
        <v>SİVAS</v>
      </c>
      <c r="D845" s="14">
        <v>10</v>
      </c>
      <c r="E845" s="14">
        <v>36</v>
      </c>
      <c r="F845" s="14">
        <v>26</v>
      </c>
      <c r="G845" s="14">
        <v>72</v>
      </c>
      <c r="H845" s="15">
        <v>4</v>
      </c>
      <c r="I845" s="15">
        <v>32</v>
      </c>
      <c r="J845" s="15">
        <v>52</v>
      </c>
      <c r="K845" s="15">
        <v>88</v>
      </c>
      <c r="L845" s="49">
        <v>15</v>
      </c>
      <c r="M845" s="6">
        <v>14</v>
      </c>
      <c r="N845" s="16">
        <f t="shared" si="265"/>
        <v>16</v>
      </c>
      <c r="O845" s="17">
        <f t="shared" si="266"/>
        <v>0.22222222222222221</v>
      </c>
      <c r="P845" s="10">
        <v>133</v>
      </c>
      <c r="Q845" s="10">
        <v>167</v>
      </c>
      <c r="R845" s="10">
        <v>113</v>
      </c>
      <c r="S845" s="10">
        <v>144</v>
      </c>
      <c r="T845" s="10">
        <v>280</v>
      </c>
      <c r="U845" s="10">
        <v>413</v>
      </c>
      <c r="V845" s="18">
        <f t="shared" si="268"/>
        <v>3.007518796992481E-2</v>
      </c>
      <c r="W845" s="18">
        <f t="shared" si="269"/>
        <v>0.19161676646706588</v>
      </c>
      <c r="X845" s="18">
        <f t="shared" si="270"/>
        <v>0.46902654867256638</v>
      </c>
      <c r="Y845" s="18">
        <f t="shared" si="271"/>
        <v>0.30357142857142855</v>
      </c>
      <c r="Z845" s="18">
        <f t="shared" si="272"/>
        <v>0.21549636803874092</v>
      </c>
      <c r="AA845" s="47">
        <f t="shared" si="273"/>
        <v>195</v>
      </c>
      <c r="AB845" s="6">
        <f t="shared" si="274"/>
        <v>60</v>
      </c>
      <c r="AC845" s="40">
        <v>88</v>
      </c>
      <c r="AD845" s="40">
        <f t="shared" si="275"/>
        <v>0</v>
      </c>
      <c r="AE845" s="41">
        <f t="shared" si="276"/>
        <v>1</v>
      </c>
      <c r="AF845" s="4">
        <v>5</v>
      </c>
      <c r="AG845" s="4">
        <v>5</v>
      </c>
      <c r="AH845" s="87">
        <f t="shared" si="277"/>
        <v>0</v>
      </c>
      <c r="AI845" s="43">
        <f t="shared" si="278"/>
        <v>0</v>
      </c>
      <c r="AJ845" s="53">
        <f t="shared" si="279"/>
        <v>111</v>
      </c>
      <c r="AK845" s="53">
        <f t="shared" si="280"/>
        <v>5</v>
      </c>
      <c r="AL845" s="53">
        <f t="shared" si="281"/>
        <v>1</v>
      </c>
      <c r="AM845" s="88">
        <f t="shared" si="282"/>
        <v>400</v>
      </c>
      <c r="AN845" s="88">
        <f t="shared" si="283"/>
        <v>1200</v>
      </c>
    </row>
    <row r="846" spans="1:40" ht="15" hidden="1" x14ac:dyDescent="0.25">
      <c r="A846" s="11" t="s">
        <v>829</v>
      </c>
      <c r="B846" s="13" t="s">
        <v>832</v>
      </c>
      <c r="C846" s="1" t="str">
        <f t="shared" si="267"/>
        <v>SİVAS</v>
      </c>
      <c r="D846" s="14">
        <v>0</v>
      </c>
      <c r="E846" s="14">
        <v>8</v>
      </c>
      <c r="F846" s="14">
        <v>9</v>
      </c>
      <c r="G846" s="14">
        <v>17</v>
      </c>
      <c r="H846" s="15">
        <v>0</v>
      </c>
      <c r="I846" s="15">
        <v>7</v>
      </c>
      <c r="J846" s="15">
        <v>5</v>
      </c>
      <c r="K846" s="15">
        <v>12</v>
      </c>
      <c r="L846" s="49">
        <v>1</v>
      </c>
      <c r="M846" s="6">
        <v>1</v>
      </c>
      <c r="N846" s="16">
        <f t="shared" si="265"/>
        <v>-5</v>
      </c>
      <c r="O846" s="17">
        <f t="shared" si="266"/>
        <v>-0.29411764705882354</v>
      </c>
      <c r="P846" s="10">
        <v>19</v>
      </c>
      <c r="Q846" s="10">
        <v>19</v>
      </c>
      <c r="R846" s="10">
        <v>23</v>
      </c>
      <c r="S846" s="10">
        <v>31</v>
      </c>
      <c r="T846" s="10">
        <v>42</v>
      </c>
      <c r="U846" s="10">
        <v>61</v>
      </c>
      <c r="V846" s="18">
        <f t="shared" si="268"/>
        <v>0</v>
      </c>
      <c r="W846" s="18">
        <f t="shared" si="269"/>
        <v>0.36842105263157893</v>
      </c>
      <c r="X846" s="18">
        <f t="shared" si="270"/>
        <v>0.21739130434782608</v>
      </c>
      <c r="Y846" s="18">
        <f t="shared" si="271"/>
        <v>0.2857142857142857</v>
      </c>
      <c r="Z846" s="18">
        <f t="shared" si="272"/>
        <v>0.19672131147540983</v>
      </c>
      <c r="AA846" s="47">
        <f t="shared" si="273"/>
        <v>30</v>
      </c>
      <c r="AB846" s="6">
        <f t="shared" si="274"/>
        <v>18</v>
      </c>
      <c r="AC846" s="40">
        <v>12</v>
      </c>
      <c r="AD846" s="40">
        <f t="shared" si="275"/>
        <v>0</v>
      </c>
      <c r="AE846" s="41">
        <f t="shared" si="276"/>
        <v>1</v>
      </c>
      <c r="AF846" s="4">
        <v>1</v>
      </c>
      <c r="AG846" s="4">
        <v>1</v>
      </c>
      <c r="AH846" s="87">
        <f t="shared" si="277"/>
        <v>0</v>
      </c>
      <c r="AI846" s="43">
        <f t="shared" si="278"/>
        <v>0</v>
      </c>
      <c r="AJ846" s="53">
        <f t="shared" si="279"/>
        <v>17.399999999999999</v>
      </c>
      <c r="AK846" s="53">
        <f t="shared" si="280"/>
        <v>0</v>
      </c>
      <c r="AL846" s="53">
        <f t="shared" si="281"/>
        <v>0</v>
      </c>
      <c r="AM846" s="88">
        <f t="shared" si="282"/>
        <v>0</v>
      </c>
      <c r="AN846" s="88">
        <f t="shared" si="283"/>
        <v>0</v>
      </c>
    </row>
    <row r="847" spans="1:40" ht="15" hidden="1" customHeight="1" x14ac:dyDescent="0.25">
      <c r="A847" s="11" t="s">
        <v>829</v>
      </c>
      <c r="B847" s="13" t="s">
        <v>833</v>
      </c>
      <c r="C847" s="1" t="str">
        <f t="shared" si="267"/>
        <v>SİVAS</v>
      </c>
      <c r="D847" s="14">
        <v>0</v>
      </c>
      <c r="E847" s="14">
        <v>51</v>
      </c>
      <c r="F847" s="14">
        <v>145</v>
      </c>
      <c r="G847" s="14">
        <v>196</v>
      </c>
      <c r="H847" s="15">
        <v>2</v>
      </c>
      <c r="I847" s="15">
        <v>66</v>
      </c>
      <c r="J847" s="15">
        <v>127</v>
      </c>
      <c r="K847" s="15">
        <v>195</v>
      </c>
      <c r="L847" s="49">
        <v>18</v>
      </c>
      <c r="M847" s="6">
        <v>19</v>
      </c>
      <c r="N847" s="16">
        <f t="shared" si="265"/>
        <v>-1</v>
      </c>
      <c r="O847" s="17">
        <f t="shared" si="266"/>
        <v>-5.1020408163265302E-3</v>
      </c>
      <c r="P847" s="10">
        <v>228</v>
      </c>
      <c r="Q847" s="10">
        <v>298</v>
      </c>
      <c r="R847" s="10">
        <v>228</v>
      </c>
      <c r="S847" s="10">
        <v>300</v>
      </c>
      <c r="T847" s="10">
        <v>526</v>
      </c>
      <c r="U847" s="10">
        <v>754</v>
      </c>
      <c r="V847" s="18">
        <f t="shared" si="268"/>
        <v>8.771929824561403E-3</v>
      </c>
      <c r="W847" s="18">
        <f t="shared" si="269"/>
        <v>0.22147651006711411</v>
      </c>
      <c r="X847" s="18">
        <f t="shared" si="270"/>
        <v>0.55263157894736847</v>
      </c>
      <c r="Y847" s="18">
        <f t="shared" si="271"/>
        <v>0.36501901140684412</v>
      </c>
      <c r="Z847" s="18">
        <f t="shared" si="272"/>
        <v>0.2572944297082228</v>
      </c>
      <c r="AA847" s="47">
        <f t="shared" si="273"/>
        <v>334</v>
      </c>
      <c r="AB847" s="6">
        <f t="shared" si="274"/>
        <v>102</v>
      </c>
      <c r="AC847" s="40">
        <v>195</v>
      </c>
      <c r="AD847" s="40">
        <f t="shared" si="275"/>
        <v>0</v>
      </c>
      <c r="AE847" s="41">
        <f t="shared" si="276"/>
        <v>1</v>
      </c>
      <c r="AF847" s="4">
        <v>15</v>
      </c>
      <c r="AG847" s="4">
        <v>13</v>
      </c>
      <c r="AH847" s="87">
        <f t="shared" si="277"/>
        <v>0</v>
      </c>
      <c r="AI847" s="43">
        <f t="shared" si="278"/>
        <v>0</v>
      </c>
      <c r="AJ847" s="53">
        <f t="shared" si="279"/>
        <v>176.2</v>
      </c>
      <c r="AK847" s="53">
        <f t="shared" si="280"/>
        <v>8</v>
      </c>
      <c r="AL847" s="53">
        <f t="shared" si="281"/>
        <v>1</v>
      </c>
      <c r="AM847" s="88">
        <f t="shared" si="282"/>
        <v>640</v>
      </c>
      <c r="AN847" s="88">
        <f t="shared" si="283"/>
        <v>1200</v>
      </c>
    </row>
    <row r="848" spans="1:40" ht="15" hidden="1" x14ac:dyDescent="0.25">
      <c r="A848" s="11" t="s">
        <v>829</v>
      </c>
      <c r="B848" s="13" t="s">
        <v>834</v>
      </c>
      <c r="C848" s="1" t="str">
        <f t="shared" si="267"/>
        <v>SİVAS</v>
      </c>
      <c r="D848" s="14">
        <v>4</v>
      </c>
      <c r="E848" s="14">
        <v>6</v>
      </c>
      <c r="F848" s="14">
        <v>9</v>
      </c>
      <c r="G848" s="14">
        <v>19</v>
      </c>
      <c r="H848" s="15">
        <v>0</v>
      </c>
      <c r="I848" s="15">
        <v>12</v>
      </c>
      <c r="J848" s="15">
        <v>15</v>
      </c>
      <c r="K848" s="15">
        <v>27</v>
      </c>
      <c r="L848" s="49">
        <v>3</v>
      </c>
      <c r="M848" s="6">
        <v>1</v>
      </c>
      <c r="N848" s="16">
        <f t="shared" si="265"/>
        <v>8</v>
      </c>
      <c r="O848" s="17">
        <f t="shared" si="266"/>
        <v>0.42105263157894735</v>
      </c>
      <c r="P848" s="10">
        <v>19</v>
      </c>
      <c r="Q848" s="10">
        <v>27</v>
      </c>
      <c r="R848" s="10">
        <v>18</v>
      </c>
      <c r="S848" s="10">
        <v>21</v>
      </c>
      <c r="T848" s="10">
        <v>45</v>
      </c>
      <c r="U848" s="10">
        <v>64</v>
      </c>
      <c r="V848" s="18">
        <f t="shared" si="268"/>
        <v>0</v>
      </c>
      <c r="W848" s="18">
        <f t="shared" si="269"/>
        <v>0.44444444444444442</v>
      </c>
      <c r="X848" s="18">
        <f t="shared" si="270"/>
        <v>0.94444444444444442</v>
      </c>
      <c r="Y848" s="18">
        <f t="shared" si="271"/>
        <v>0.64444444444444449</v>
      </c>
      <c r="Z848" s="18">
        <f t="shared" si="272"/>
        <v>0.453125</v>
      </c>
      <c r="AA848" s="47">
        <f t="shared" si="273"/>
        <v>16</v>
      </c>
      <c r="AB848" s="6">
        <f t="shared" si="274"/>
        <v>1</v>
      </c>
      <c r="AC848" s="40">
        <v>27</v>
      </c>
      <c r="AD848" s="40">
        <f t="shared" si="275"/>
        <v>0</v>
      </c>
      <c r="AE848" s="41">
        <f t="shared" si="276"/>
        <v>1</v>
      </c>
      <c r="AF848" s="4">
        <v>1</v>
      </c>
      <c r="AG848" s="4">
        <v>1</v>
      </c>
      <c r="AH848" s="87">
        <f t="shared" si="277"/>
        <v>0</v>
      </c>
      <c r="AI848" s="43">
        <f t="shared" si="278"/>
        <v>0</v>
      </c>
      <c r="AJ848" s="53">
        <f t="shared" si="279"/>
        <v>2.4999999999999964</v>
      </c>
      <c r="AK848" s="53">
        <f t="shared" si="280"/>
        <v>0</v>
      </c>
      <c r="AL848" s="53">
        <f t="shared" si="281"/>
        <v>0</v>
      </c>
      <c r="AM848" s="88">
        <f t="shared" si="282"/>
        <v>0</v>
      </c>
      <c r="AN848" s="88">
        <f t="shared" si="283"/>
        <v>0</v>
      </c>
    </row>
    <row r="849" spans="1:40" ht="15" hidden="1" x14ac:dyDescent="0.25">
      <c r="A849" s="11" t="s">
        <v>829</v>
      </c>
      <c r="B849" s="13" t="s">
        <v>835</v>
      </c>
      <c r="C849" s="1" t="str">
        <f t="shared" si="267"/>
        <v>SİVAS</v>
      </c>
      <c r="D849" s="14">
        <v>24</v>
      </c>
      <c r="E849" s="14">
        <v>94</v>
      </c>
      <c r="F849" s="14">
        <v>103</v>
      </c>
      <c r="G849" s="14">
        <v>221</v>
      </c>
      <c r="H849" s="15">
        <v>29</v>
      </c>
      <c r="I849" s="15">
        <v>79</v>
      </c>
      <c r="J849" s="15">
        <v>131</v>
      </c>
      <c r="K849" s="15">
        <v>239</v>
      </c>
      <c r="L849" s="49">
        <v>23</v>
      </c>
      <c r="M849" s="6">
        <v>15</v>
      </c>
      <c r="N849" s="16">
        <f t="shared" si="265"/>
        <v>18</v>
      </c>
      <c r="O849" s="17">
        <f t="shared" si="266"/>
        <v>8.1447963800904979E-2</v>
      </c>
      <c r="P849" s="10">
        <v>202</v>
      </c>
      <c r="Q849" s="10">
        <v>247</v>
      </c>
      <c r="R849" s="10">
        <v>208</v>
      </c>
      <c r="S849" s="10">
        <v>267</v>
      </c>
      <c r="T849" s="10">
        <v>455</v>
      </c>
      <c r="U849" s="10">
        <v>657</v>
      </c>
      <c r="V849" s="18">
        <f t="shared" si="268"/>
        <v>0.14356435643564355</v>
      </c>
      <c r="W849" s="18">
        <f t="shared" si="269"/>
        <v>0.31983805668016196</v>
      </c>
      <c r="X849" s="18">
        <f t="shared" si="270"/>
        <v>0.66826923076923073</v>
      </c>
      <c r="Y849" s="18">
        <f t="shared" si="271"/>
        <v>0.47912087912087914</v>
      </c>
      <c r="Z849" s="18">
        <f t="shared" si="272"/>
        <v>0.37595129375951292</v>
      </c>
      <c r="AA849" s="47">
        <f t="shared" si="273"/>
        <v>237</v>
      </c>
      <c r="AB849" s="6">
        <f t="shared" si="274"/>
        <v>69</v>
      </c>
      <c r="AC849" s="40">
        <v>239</v>
      </c>
      <c r="AD849" s="40">
        <f t="shared" si="275"/>
        <v>0</v>
      </c>
      <c r="AE849" s="41">
        <f t="shared" si="276"/>
        <v>1</v>
      </c>
      <c r="AF849" s="4">
        <v>19</v>
      </c>
      <c r="AG849" s="4">
        <v>19</v>
      </c>
      <c r="AH849" s="87">
        <f t="shared" si="277"/>
        <v>0</v>
      </c>
      <c r="AI849" s="43">
        <f t="shared" si="278"/>
        <v>0</v>
      </c>
      <c r="AJ849" s="53">
        <f t="shared" si="279"/>
        <v>100.5</v>
      </c>
      <c r="AK849" s="53">
        <f t="shared" si="280"/>
        <v>5</v>
      </c>
      <c r="AL849" s="53">
        <f t="shared" si="281"/>
        <v>1</v>
      </c>
      <c r="AM849" s="88">
        <f t="shared" si="282"/>
        <v>400</v>
      </c>
      <c r="AN849" s="88">
        <f t="shared" si="283"/>
        <v>1200</v>
      </c>
    </row>
    <row r="850" spans="1:40" ht="15" hidden="1" x14ac:dyDescent="0.25">
      <c r="A850" s="11" t="s">
        <v>829</v>
      </c>
      <c r="B850" s="13" t="s">
        <v>836</v>
      </c>
      <c r="C850" s="1" t="str">
        <f t="shared" si="267"/>
        <v>SİVAS</v>
      </c>
      <c r="D850" s="14">
        <v>14</v>
      </c>
      <c r="E850" s="14">
        <v>16</v>
      </c>
      <c r="F850" s="14">
        <v>20</v>
      </c>
      <c r="G850" s="14">
        <v>50</v>
      </c>
      <c r="H850" s="15">
        <v>6</v>
      </c>
      <c r="I850" s="15">
        <v>21</v>
      </c>
      <c r="J850" s="15">
        <v>19</v>
      </c>
      <c r="K850" s="15">
        <v>46</v>
      </c>
      <c r="L850" s="49">
        <v>6</v>
      </c>
      <c r="M850" s="6">
        <v>1</v>
      </c>
      <c r="N850" s="16">
        <f t="shared" si="265"/>
        <v>-4</v>
      </c>
      <c r="O850" s="17">
        <f t="shared" si="266"/>
        <v>-0.08</v>
      </c>
      <c r="P850" s="10">
        <v>65</v>
      </c>
      <c r="Q850" s="10">
        <v>88</v>
      </c>
      <c r="R850" s="10">
        <v>45</v>
      </c>
      <c r="S850" s="10">
        <v>70</v>
      </c>
      <c r="T850" s="10">
        <v>133</v>
      </c>
      <c r="U850" s="10">
        <v>198</v>
      </c>
      <c r="V850" s="18">
        <f t="shared" si="268"/>
        <v>9.2307692307692313E-2</v>
      </c>
      <c r="W850" s="18">
        <f t="shared" si="269"/>
        <v>0.23863636363636365</v>
      </c>
      <c r="X850" s="18">
        <f t="shared" si="270"/>
        <v>0.53333333333333333</v>
      </c>
      <c r="Y850" s="18">
        <f t="shared" si="271"/>
        <v>0.33834586466165412</v>
      </c>
      <c r="Z850" s="18">
        <f t="shared" si="272"/>
        <v>0.25757575757575757</v>
      </c>
      <c r="AA850" s="47">
        <f t="shared" si="273"/>
        <v>88</v>
      </c>
      <c r="AB850" s="6">
        <f t="shared" si="274"/>
        <v>21</v>
      </c>
      <c r="AC850" s="40">
        <v>46</v>
      </c>
      <c r="AD850" s="40">
        <f t="shared" si="275"/>
        <v>0</v>
      </c>
      <c r="AE850" s="41">
        <f t="shared" si="276"/>
        <v>1</v>
      </c>
      <c r="AF850" s="4">
        <v>5</v>
      </c>
      <c r="AG850" s="4">
        <v>4</v>
      </c>
      <c r="AH850" s="87">
        <f t="shared" si="277"/>
        <v>0</v>
      </c>
      <c r="AI850" s="43">
        <f t="shared" si="278"/>
        <v>0</v>
      </c>
      <c r="AJ850" s="53">
        <f t="shared" si="279"/>
        <v>48.099999999999994</v>
      </c>
      <c r="AK850" s="53">
        <f t="shared" si="280"/>
        <v>2</v>
      </c>
      <c r="AL850" s="53">
        <f t="shared" si="281"/>
        <v>0</v>
      </c>
      <c r="AM850" s="88">
        <f t="shared" si="282"/>
        <v>160</v>
      </c>
      <c r="AN850" s="88">
        <f t="shared" si="283"/>
        <v>0</v>
      </c>
    </row>
    <row r="851" spans="1:40" ht="15" hidden="1" x14ac:dyDescent="0.25">
      <c r="A851" s="11" t="s">
        <v>829</v>
      </c>
      <c r="B851" s="13" t="s">
        <v>837</v>
      </c>
      <c r="C851" s="1" t="str">
        <f t="shared" si="267"/>
        <v>SİVAS</v>
      </c>
      <c r="D851" s="14">
        <v>8</v>
      </c>
      <c r="E851" s="14">
        <v>21</v>
      </c>
      <c r="F851" s="14">
        <v>14</v>
      </c>
      <c r="G851" s="14">
        <v>43</v>
      </c>
      <c r="H851" s="15">
        <v>7</v>
      </c>
      <c r="I851" s="15">
        <v>21</v>
      </c>
      <c r="J851" s="15">
        <v>20</v>
      </c>
      <c r="K851" s="15">
        <v>48</v>
      </c>
      <c r="L851" s="49">
        <v>2</v>
      </c>
      <c r="M851" s="6">
        <v>3</v>
      </c>
      <c r="N851" s="16">
        <f t="shared" si="265"/>
        <v>5</v>
      </c>
      <c r="O851" s="17">
        <f t="shared" si="266"/>
        <v>0.11627906976744186</v>
      </c>
      <c r="P851" s="10">
        <v>50</v>
      </c>
      <c r="Q851" s="10">
        <v>53</v>
      </c>
      <c r="R851" s="10">
        <v>36</v>
      </c>
      <c r="S851" s="10">
        <v>51</v>
      </c>
      <c r="T851" s="10">
        <v>89</v>
      </c>
      <c r="U851" s="10">
        <v>139</v>
      </c>
      <c r="V851" s="18">
        <f t="shared" si="268"/>
        <v>0.14000000000000001</v>
      </c>
      <c r="W851" s="18">
        <f t="shared" si="269"/>
        <v>0.39622641509433965</v>
      </c>
      <c r="X851" s="18">
        <f t="shared" si="270"/>
        <v>0.52777777777777779</v>
      </c>
      <c r="Y851" s="18">
        <f t="shared" si="271"/>
        <v>0.449438202247191</v>
      </c>
      <c r="Z851" s="18">
        <f t="shared" si="272"/>
        <v>0.33812949640287771</v>
      </c>
      <c r="AA851" s="47">
        <f t="shared" si="273"/>
        <v>49</v>
      </c>
      <c r="AB851" s="6">
        <f t="shared" si="274"/>
        <v>17</v>
      </c>
      <c r="AC851" s="40">
        <v>48</v>
      </c>
      <c r="AD851" s="40">
        <f t="shared" si="275"/>
        <v>0</v>
      </c>
      <c r="AE851" s="41">
        <f t="shared" si="276"/>
        <v>1</v>
      </c>
      <c r="AF851" s="4">
        <v>3</v>
      </c>
      <c r="AG851" s="4">
        <v>3</v>
      </c>
      <c r="AH851" s="87">
        <f t="shared" si="277"/>
        <v>0</v>
      </c>
      <c r="AI851" s="43">
        <f t="shared" si="278"/>
        <v>0</v>
      </c>
      <c r="AJ851" s="53">
        <f t="shared" si="279"/>
        <v>22.299999999999997</v>
      </c>
      <c r="AK851" s="53">
        <f t="shared" si="280"/>
        <v>1</v>
      </c>
      <c r="AL851" s="53">
        <f t="shared" si="281"/>
        <v>0</v>
      </c>
      <c r="AM851" s="88">
        <f t="shared" si="282"/>
        <v>80</v>
      </c>
      <c r="AN851" s="88">
        <f t="shared" si="283"/>
        <v>0</v>
      </c>
    </row>
    <row r="852" spans="1:40" ht="15" hidden="1" x14ac:dyDescent="0.25">
      <c r="A852" s="11" t="s">
        <v>829</v>
      </c>
      <c r="B852" s="13" t="s">
        <v>838</v>
      </c>
      <c r="C852" s="1" t="str">
        <f t="shared" si="267"/>
        <v>SİVAS</v>
      </c>
      <c r="D852" s="14">
        <v>4</v>
      </c>
      <c r="E852" s="14">
        <v>75</v>
      </c>
      <c r="F852" s="14">
        <v>89</v>
      </c>
      <c r="G852" s="14">
        <v>168</v>
      </c>
      <c r="H852" s="15">
        <v>8</v>
      </c>
      <c r="I852" s="15">
        <v>64</v>
      </c>
      <c r="J852" s="15">
        <v>97</v>
      </c>
      <c r="K852" s="15">
        <v>169</v>
      </c>
      <c r="L852" s="49">
        <v>40</v>
      </c>
      <c r="M852" s="6">
        <v>9</v>
      </c>
      <c r="N852" s="16">
        <f t="shared" si="265"/>
        <v>1</v>
      </c>
      <c r="O852" s="17">
        <f t="shared" si="266"/>
        <v>5.9523809523809521E-3</v>
      </c>
      <c r="P852" s="10">
        <v>254</v>
      </c>
      <c r="Q852" s="10">
        <v>320</v>
      </c>
      <c r="R852" s="10">
        <v>238</v>
      </c>
      <c r="S852" s="10">
        <v>311</v>
      </c>
      <c r="T852" s="10">
        <v>558</v>
      </c>
      <c r="U852" s="10">
        <v>812</v>
      </c>
      <c r="V852" s="18">
        <f t="shared" si="268"/>
        <v>3.1496062992125984E-2</v>
      </c>
      <c r="W852" s="18">
        <f t="shared" si="269"/>
        <v>0.2</v>
      </c>
      <c r="X852" s="18">
        <f t="shared" si="270"/>
        <v>0.53781512605042014</v>
      </c>
      <c r="Y852" s="18">
        <f t="shared" si="271"/>
        <v>0.34408602150537637</v>
      </c>
      <c r="Z852" s="18">
        <f t="shared" si="272"/>
        <v>0.24630541871921183</v>
      </c>
      <c r="AA852" s="47">
        <f t="shared" si="273"/>
        <v>366</v>
      </c>
      <c r="AB852" s="6">
        <f t="shared" si="274"/>
        <v>110</v>
      </c>
      <c r="AC852" s="40">
        <v>169</v>
      </c>
      <c r="AD852" s="40">
        <f t="shared" si="275"/>
        <v>0</v>
      </c>
      <c r="AE852" s="41">
        <f t="shared" si="276"/>
        <v>1</v>
      </c>
      <c r="AF852" s="4">
        <v>11</v>
      </c>
      <c r="AG852" s="4">
        <v>11</v>
      </c>
      <c r="AH852" s="87">
        <f t="shared" si="277"/>
        <v>0</v>
      </c>
      <c r="AI852" s="43">
        <f t="shared" si="278"/>
        <v>0</v>
      </c>
      <c r="AJ852" s="53">
        <f t="shared" si="279"/>
        <v>198.59999999999997</v>
      </c>
      <c r="AK852" s="53">
        <f t="shared" si="280"/>
        <v>9</v>
      </c>
      <c r="AL852" s="53">
        <f t="shared" si="281"/>
        <v>1</v>
      </c>
      <c r="AM852" s="88">
        <f t="shared" si="282"/>
        <v>720</v>
      </c>
      <c r="AN852" s="88">
        <f t="shared" si="283"/>
        <v>1200</v>
      </c>
    </row>
    <row r="853" spans="1:40" ht="15" hidden="1" x14ac:dyDescent="0.25">
      <c r="A853" s="11" t="s">
        <v>829</v>
      </c>
      <c r="B853" s="13" t="s">
        <v>839</v>
      </c>
      <c r="C853" s="1" t="str">
        <f t="shared" si="267"/>
        <v>SİVAS</v>
      </c>
      <c r="D853" s="14">
        <v>2</v>
      </c>
      <c r="E853" s="14">
        <v>25</v>
      </c>
      <c r="F853" s="14">
        <v>19</v>
      </c>
      <c r="G853" s="14">
        <v>46</v>
      </c>
      <c r="H853" s="15">
        <v>2</v>
      </c>
      <c r="I853" s="15">
        <v>29</v>
      </c>
      <c r="J853" s="15">
        <v>21</v>
      </c>
      <c r="K853" s="15">
        <v>52</v>
      </c>
      <c r="L853" s="49">
        <v>11</v>
      </c>
      <c r="M853" s="6">
        <v>2</v>
      </c>
      <c r="N853" s="16">
        <f t="shared" si="265"/>
        <v>6</v>
      </c>
      <c r="O853" s="17">
        <f t="shared" si="266"/>
        <v>0.13043478260869565</v>
      </c>
      <c r="P853" s="10">
        <v>62</v>
      </c>
      <c r="Q853" s="10">
        <v>125</v>
      </c>
      <c r="R853" s="10">
        <v>90</v>
      </c>
      <c r="S853" s="10">
        <v>123</v>
      </c>
      <c r="T853" s="10">
        <v>215</v>
      </c>
      <c r="U853" s="10">
        <v>277</v>
      </c>
      <c r="V853" s="18">
        <f t="shared" si="268"/>
        <v>3.2258064516129031E-2</v>
      </c>
      <c r="W853" s="18">
        <f t="shared" si="269"/>
        <v>0.23200000000000001</v>
      </c>
      <c r="X853" s="18">
        <f t="shared" si="270"/>
        <v>0.33333333333333331</v>
      </c>
      <c r="Y853" s="18">
        <f t="shared" si="271"/>
        <v>0.2744186046511628</v>
      </c>
      <c r="Z853" s="18">
        <f t="shared" si="272"/>
        <v>0.22021660649819494</v>
      </c>
      <c r="AA853" s="47">
        <f t="shared" si="273"/>
        <v>156</v>
      </c>
      <c r="AB853" s="6">
        <f t="shared" si="274"/>
        <v>60</v>
      </c>
      <c r="AC853" s="40">
        <v>52</v>
      </c>
      <c r="AD853" s="40">
        <f t="shared" si="275"/>
        <v>0</v>
      </c>
      <c r="AE853" s="41">
        <f t="shared" si="276"/>
        <v>1</v>
      </c>
      <c r="AF853" s="4">
        <v>4</v>
      </c>
      <c r="AG853" s="4">
        <v>4</v>
      </c>
      <c r="AH853" s="87">
        <f t="shared" si="277"/>
        <v>0</v>
      </c>
      <c r="AI853" s="43">
        <f t="shared" si="278"/>
        <v>0</v>
      </c>
      <c r="AJ853" s="53">
        <f t="shared" si="279"/>
        <v>91.5</v>
      </c>
      <c r="AK853" s="53">
        <f t="shared" si="280"/>
        <v>4</v>
      </c>
      <c r="AL853" s="53">
        <f t="shared" si="281"/>
        <v>0</v>
      </c>
      <c r="AM853" s="88">
        <f t="shared" si="282"/>
        <v>320</v>
      </c>
      <c r="AN853" s="88">
        <f t="shared" si="283"/>
        <v>0</v>
      </c>
    </row>
    <row r="854" spans="1:40" ht="15" hidden="1" x14ac:dyDescent="0.25">
      <c r="A854" s="11" t="s">
        <v>829</v>
      </c>
      <c r="B854" s="13" t="s">
        <v>1083</v>
      </c>
      <c r="C854" s="1" t="str">
        <f t="shared" si="267"/>
        <v>SİVAS</v>
      </c>
      <c r="D854" s="14">
        <v>356</v>
      </c>
      <c r="E854" s="14">
        <v>1575</v>
      </c>
      <c r="F854" s="14">
        <v>2483</v>
      </c>
      <c r="G854" s="14">
        <v>4414</v>
      </c>
      <c r="H854" s="15">
        <v>427</v>
      </c>
      <c r="I854" s="15">
        <v>1454</v>
      </c>
      <c r="J854" s="15">
        <v>2895</v>
      </c>
      <c r="K854" s="15">
        <v>4776</v>
      </c>
      <c r="L854" s="49">
        <v>250</v>
      </c>
      <c r="M854" s="6">
        <v>518</v>
      </c>
      <c r="N854" s="16">
        <f t="shared" si="265"/>
        <v>362</v>
      </c>
      <c r="O854" s="17">
        <f t="shared" si="266"/>
        <v>8.2011780697779785E-2</v>
      </c>
      <c r="P854" s="10">
        <v>4338</v>
      </c>
      <c r="Q854" s="10">
        <v>5499</v>
      </c>
      <c r="R854" s="10">
        <v>4225</v>
      </c>
      <c r="S854" s="10">
        <v>5528</v>
      </c>
      <c r="T854" s="10">
        <v>9724</v>
      </c>
      <c r="U854" s="10">
        <v>14062</v>
      </c>
      <c r="V854" s="18">
        <f t="shared" si="268"/>
        <v>9.8432457353619177E-2</v>
      </c>
      <c r="W854" s="18">
        <f t="shared" si="269"/>
        <v>0.26441171122022183</v>
      </c>
      <c r="X854" s="18">
        <f t="shared" si="270"/>
        <v>0.62177514792899413</v>
      </c>
      <c r="Y854" s="18">
        <f t="shared" si="271"/>
        <v>0.41968325791855204</v>
      </c>
      <c r="Z854" s="18">
        <f t="shared" si="272"/>
        <v>0.32058028729910398</v>
      </c>
      <c r="AA854" s="47">
        <f t="shared" si="273"/>
        <v>5643</v>
      </c>
      <c r="AB854" s="6">
        <f t="shared" si="274"/>
        <v>1598</v>
      </c>
      <c r="AC854" s="40">
        <v>3815</v>
      </c>
      <c r="AD854" s="40">
        <f t="shared" si="275"/>
        <v>961</v>
      </c>
      <c r="AE854" s="41">
        <f t="shared" si="276"/>
        <v>0.79878559463986598</v>
      </c>
      <c r="AF854" s="4">
        <v>160</v>
      </c>
      <c r="AG854" s="4">
        <v>213</v>
      </c>
      <c r="AH854" s="87">
        <f t="shared" si="277"/>
        <v>0.33124999999999999</v>
      </c>
      <c r="AI854" s="43">
        <f t="shared" si="278"/>
        <v>0.49765258215962443</v>
      </c>
      <c r="AJ854" s="53">
        <f t="shared" si="279"/>
        <v>2725.7999999999993</v>
      </c>
      <c r="AK854" s="53">
        <f t="shared" si="280"/>
        <v>136</v>
      </c>
      <c r="AL854" s="53">
        <f t="shared" si="281"/>
        <v>27</v>
      </c>
      <c r="AM854" s="88">
        <f t="shared" si="282"/>
        <v>10880</v>
      </c>
      <c r="AN854" s="88">
        <f t="shared" si="283"/>
        <v>32400</v>
      </c>
    </row>
    <row r="855" spans="1:40" ht="15" hidden="1" x14ac:dyDescent="0.25">
      <c r="A855" s="11" t="s">
        <v>829</v>
      </c>
      <c r="B855" s="13" t="s">
        <v>840</v>
      </c>
      <c r="C855" s="1" t="str">
        <f t="shared" si="267"/>
        <v>SİVAS</v>
      </c>
      <c r="D855" s="14">
        <v>33</v>
      </c>
      <c r="E855" s="14">
        <v>97</v>
      </c>
      <c r="F855" s="14">
        <v>151</v>
      </c>
      <c r="G855" s="14">
        <v>281</v>
      </c>
      <c r="H855" s="15">
        <v>25</v>
      </c>
      <c r="I855" s="15">
        <v>93</v>
      </c>
      <c r="J855" s="15">
        <v>160</v>
      </c>
      <c r="K855" s="15">
        <v>278</v>
      </c>
      <c r="L855" s="49">
        <v>20</v>
      </c>
      <c r="M855" s="6">
        <v>40</v>
      </c>
      <c r="N855" s="16">
        <f t="shared" si="265"/>
        <v>-3</v>
      </c>
      <c r="O855" s="17">
        <f t="shared" si="266"/>
        <v>-1.0676156583629894E-2</v>
      </c>
      <c r="P855" s="10">
        <v>222</v>
      </c>
      <c r="Q855" s="10">
        <v>314</v>
      </c>
      <c r="R855" s="10">
        <v>235</v>
      </c>
      <c r="S855" s="10">
        <v>314</v>
      </c>
      <c r="T855" s="10">
        <v>549</v>
      </c>
      <c r="U855" s="10">
        <v>771</v>
      </c>
      <c r="V855" s="18">
        <f t="shared" si="268"/>
        <v>0.11261261261261261</v>
      </c>
      <c r="W855" s="18">
        <f t="shared" si="269"/>
        <v>0.29617834394904458</v>
      </c>
      <c r="X855" s="18">
        <f t="shared" si="270"/>
        <v>0.5957446808510638</v>
      </c>
      <c r="Y855" s="18">
        <f t="shared" si="271"/>
        <v>0.42440801457194899</v>
      </c>
      <c r="Z855" s="18">
        <f t="shared" si="272"/>
        <v>0.33463035019455251</v>
      </c>
      <c r="AA855" s="47">
        <f t="shared" si="273"/>
        <v>316</v>
      </c>
      <c r="AB855" s="6">
        <f t="shared" si="274"/>
        <v>95</v>
      </c>
      <c r="AC855" s="40">
        <v>278</v>
      </c>
      <c r="AD855" s="40">
        <f t="shared" si="275"/>
        <v>0</v>
      </c>
      <c r="AE855" s="41">
        <f t="shared" si="276"/>
        <v>1</v>
      </c>
      <c r="AF855" s="4">
        <v>15</v>
      </c>
      <c r="AG855" s="4">
        <v>17</v>
      </c>
      <c r="AH855" s="87">
        <f t="shared" si="277"/>
        <v>0.13333333333333333</v>
      </c>
      <c r="AI855" s="43">
        <f t="shared" si="278"/>
        <v>0.23529411764705882</v>
      </c>
      <c r="AJ855" s="53">
        <f t="shared" si="279"/>
        <v>151.29999999999995</v>
      </c>
      <c r="AK855" s="53">
        <f t="shared" si="280"/>
        <v>7</v>
      </c>
      <c r="AL855" s="53">
        <f t="shared" si="281"/>
        <v>1</v>
      </c>
      <c r="AM855" s="88">
        <f t="shared" si="282"/>
        <v>560</v>
      </c>
      <c r="AN855" s="88">
        <f t="shared" si="283"/>
        <v>1200</v>
      </c>
    </row>
    <row r="856" spans="1:40" ht="15" hidden="1" x14ac:dyDescent="0.25">
      <c r="A856" s="11" t="s">
        <v>829</v>
      </c>
      <c r="B856" s="13" t="s">
        <v>841</v>
      </c>
      <c r="C856" s="1" t="str">
        <f t="shared" si="267"/>
        <v>SİVAS</v>
      </c>
      <c r="D856" s="14">
        <v>27</v>
      </c>
      <c r="E856" s="14">
        <v>169</v>
      </c>
      <c r="F856" s="14">
        <v>245</v>
      </c>
      <c r="G856" s="14">
        <v>441</v>
      </c>
      <c r="H856" s="15">
        <v>42</v>
      </c>
      <c r="I856" s="15">
        <v>127</v>
      </c>
      <c r="J856" s="15">
        <v>294</v>
      </c>
      <c r="K856" s="15">
        <v>463</v>
      </c>
      <c r="L856" s="49">
        <v>41</v>
      </c>
      <c r="M856" s="6">
        <v>44</v>
      </c>
      <c r="N856" s="16">
        <f t="shared" si="265"/>
        <v>22</v>
      </c>
      <c r="O856" s="17">
        <f t="shared" si="266"/>
        <v>4.9886621315192746E-2</v>
      </c>
      <c r="P856" s="10">
        <v>402</v>
      </c>
      <c r="Q856" s="10">
        <v>530</v>
      </c>
      <c r="R856" s="10">
        <v>468</v>
      </c>
      <c r="S856" s="10">
        <v>612</v>
      </c>
      <c r="T856" s="10">
        <v>998</v>
      </c>
      <c r="U856" s="10">
        <v>1400</v>
      </c>
      <c r="V856" s="18">
        <f t="shared" si="268"/>
        <v>0.1044776119402985</v>
      </c>
      <c r="W856" s="18">
        <f t="shared" si="269"/>
        <v>0.23962264150943396</v>
      </c>
      <c r="X856" s="18">
        <f t="shared" si="270"/>
        <v>0.62179487179487181</v>
      </c>
      <c r="Y856" s="18">
        <f t="shared" si="271"/>
        <v>0.41883767535070138</v>
      </c>
      <c r="Z856" s="18">
        <f t="shared" si="272"/>
        <v>0.32857142857142857</v>
      </c>
      <c r="AA856" s="47">
        <f t="shared" si="273"/>
        <v>580</v>
      </c>
      <c r="AB856" s="6">
        <f t="shared" si="274"/>
        <v>177</v>
      </c>
      <c r="AC856" s="40">
        <v>463</v>
      </c>
      <c r="AD856" s="40">
        <f t="shared" si="275"/>
        <v>0</v>
      </c>
      <c r="AE856" s="41">
        <f t="shared" si="276"/>
        <v>1</v>
      </c>
      <c r="AF856" s="4">
        <v>21</v>
      </c>
      <c r="AG856" s="4">
        <v>31</v>
      </c>
      <c r="AH856" s="87">
        <f t="shared" si="277"/>
        <v>0.47619047619047616</v>
      </c>
      <c r="AI856" s="43">
        <f t="shared" si="278"/>
        <v>0.64516129032258063</v>
      </c>
      <c r="AJ856" s="53">
        <f t="shared" si="279"/>
        <v>280.59999999999991</v>
      </c>
      <c r="AK856" s="53">
        <f t="shared" si="280"/>
        <v>14</v>
      </c>
      <c r="AL856" s="53">
        <f t="shared" si="281"/>
        <v>2</v>
      </c>
      <c r="AM856" s="88">
        <f t="shared" si="282"/>
        <v>1120</v>
      </c>
      <c r="AN856" s="88">
        <f t="shared" si="283"/>
        <v>2400</v>
      </c>
    </row>
    <row r="857" spans="1:40" ht="15" hidden="1" x14ac:dyDescent="0.25">
      <c r="A857" s="11" t="s">
        <v>829</v>
      </c>
      <c r="B857" s="13" t="s">
        <v>842</v>
      </c>
      <c r="C857" s="1" t="str">
        <f t="shared" si="267"/>
        <v>SİVAS</v>
      </c>
      <c r="D857" s="14">
        <v>6</v>
      </c>
      <c r="E857" s="14">
        <v>28</v>
      </c>
      <c r="F857" s="14">
        <v>55</v>
      </c>
      <c r="G857" s="14">
        <v>89</v>
      </c>
      <c r="H857" s="15">
        <v>6</v>
      </c>
      <c r="I857" s="15">
        <v>31</v>
      </c>
      <c r="J857" s="15">
        <v>43</v>
      </c>
      <c r="K857" s="15">
        <v>80</v>
      </c>
      <c r="L857" s="49">
        <v>5</v>
      </c>
      <c r="M857" s="6">
        <v>7</v>
      </c>
      <c r="N857" s="16">
        <f t="shared" si="265"/>
        <v>-9</v>
      </c>
      <c r="O857" s="17">
        <f t="shared" si="266"/>
        <v>-0.10112359550561797</v>
      </c>
      <c r="P857" s="10">
        <v>126</v>
      </c>
      <c r="Q857" s="10">
        <v>132</v>
      </c>
      <c r="R857" s="10">
        <v>102</v>
      </c>
      <c r="S857" s="10">
        <v>129</v>
      </c>
      <c r="T857" s="10">
        <v>234</v>
      </c>
      <c r="U857" s="10">
        <v>360</v>
      </c>
      <c r="V857" s="18">
        <f t="shared" si="268"/>
        <v>4.7619047619047616E-2</v>
      </c>
      <c r="W857" s="18">
        <f t="shared" si="269"/>
        <v>0.23484848484848486</v>
      </c>
      <c r="X857" s="18">
        <f t="shared" si="270"/>
        <v>0.40196078431372551</v>
      </c>
      <c r="Y857" s="18">
        <f t="shared" si="271"/>
        <v>0.30769230769230771</v>
      </c>
      <c r="Z857" s="18">
        <f t="shared" si="272"/>
        <v>0.21666666666666667</v>
      </c>
      <c r="AA857" s="47">
        <f t="shared" si="273"/>
        <v>162</v>
      </c>
      <c r="AB857" s="6">
        <f t="shared" si="274"/>
        <v>61</v>
      </c>
      <c r="AC857" s="40">
        <v>80</v>
      </c>
      <c r="AD857" s="40">
        <f t="shared" si="275"/>
        <v>0</v>
      </c>
      <c r="AE857" s="41">
        <f t="shared" si="276"/>
        <v>1</v>
      </c>
      <c r="AF857" s="4">
        <v>8</v>
      </c>
      <c r="AG857" s="4">
        <v>6</v>
      </c>
      <c r="AH857" s="87">
        <f t="shared" si="277"/>
        <v>0</v>
      </c>
      <c r="AI857" s="43">
        <f t="shared" si="278"/>
        <v>0</v>
      </c>
      <c r="AJ857" s="53">
        <f t="shared" si="279"/>
        <v>91.799999999999983</v>
      </c>
      <c r="AK857" s="53">
        <f t="shared" si="280"/>
        <v>4</v>
      </c>
      <c r="AL857" s="53">
        <f t="shared" si="281"/>
        <v>0</v>
      </c>
      <c r="AM857" s="88">
        <f t="shared" si="282"/>
        <v>320</v>
      </c>
      <c r="AN857" s="88">
        <f t="shared" si="283"/>
        <v>0</v>
      </c>
    </row>
    <row r="858" spans="1:40" ht="15" hidden="1" x14ac:dyDescent="0.25">
      <c r="A858" s="11" t="s">
        <v>829</v>
      </c>
      <c r="B858" s="13" t="s">
        <v>843</v>
      </c>
      <c r="C858" s="1" t="str">
        <f t="shared" si="267"/>
        <v>SİVAS</v>
      </c>
      <c r="D858" s="14">
        <v>12</v>
      </c>
      <c r="E858" s="14">
        <v>226</v>
      </c>
      <c r="F858" s="14">
        <v>199</v>
      </c>
      <c r="G858" s="14">
        <v>437</v>
      </c>
      <c r="H858" s="15">
        <v>15</v>
      </c>
      <c r="I858" s="15">
        <v>231</v>
      </c>
      <c r="J858" s="15">
        <v>209</v>
      </c>
      <c r="K858" s="15">
        <v>455</v>
      </c>
      <c r="L858" s="49">
        <v>89</v>
      </c>
      <c r="M858" s="6">
        <v>22</v>
      </c>
      <c r="N858" s="16">
        <f t="shared" si="265"/>
        <v>18</v>
      </c>
      <c r="O858" s="17">
        <f t="shared" si="266"/>
        <v>4.1189931350114416E-2</v>
      </c>
      <c r="P858" s="10">
        <v>459</v>
      </c>
      <c r="Q858" s="10">
        <v>603</v>
      </c>
      <c r="R858" s="10">
        <v>456</v>
      </c>
      <c r="S858" s="10">
        <v>618</v>
      </c>
      <c r="T858" s="10">
        <v>1059</v>
      </c>
      <c r="U858" s="10">
        <v>1518</v>
      </c>
      <c r="V858" s="18">
        <f t="shared" si="268"/>
        <v>3.2679738562091505E-2</v>
      </c>
      <c r="W858" s="18">
        <f t="shared" si="269"/>
        <v>0.38308457711442784</v>
      </c>
      <c r="X858" s="18">
        <f t="shared" si="270"/>
        <v>0.60526315789473684</v>
      </c>
      <c r="Y858" s="18">
        <f t="shared" si="271"/>
        <v>0.47875354107648727</v>
      </c>
      <c r="Z858" s="18">
        <f t="shared" si="272"/>
        <v>0.34387351778656128</v>
      </c>
      <c r="AA858" s="47">
        <f t="shared" si="273"/>
        <v>552</v>
      </c>
      <c r="AB858" s="6">
        <f t="shared" si="274"/>
        <v>180</v>
      </c>
      <c r="AC858" s="40">
        <v>455</v>
      </c>
      <c r="AD858" s="40">
        <f t="shared" si="275"/>
        <v>0</v>
      </c>
      <c r="AE858" s="41">
        <f t="shared" si="276"/>
        <v>1</v>
      </c>
      <c r="AF858" s="4">
        <v>34</v>
      </c>
      <c r="AG858" s="4">
        <v>34</v>
      </c>
      <c r="AH858" s="87">
        <f t="shared" si="277"/>
        <v>0</v>
      </c>
      <c r="AI858" s="43">
        <f t="shared" si="278"/>
        <v>0</v>
      </c>
      <c r="AJ858" s="53">
        <f t="shared" si="279"/>
        <v>234.29999999999995</v>
      </c>
      <c r="AK858" s="53">
        <f t="shared" si="280"/>
        <v>11</v>
      </c>
      <c r="AL858" s="53">
        <f t="shared" si="281"/>
        <v>2</v>
      </c>
      <c r="AM858" s="88">
        <f t="shared" si="282"/>
        <v>880</v>
      </c>
      <c r="AN858" s="88">
        <f t="shared" si="283"/>
        <v>2400</v>
      </c>
    </row>
    <row r="859" spans="1:40" ht="15" hidden="1" x14ac:dyDescent="0.25">
      <c r="A859" s="11" t="s">
        <v>829</v>
      </c>
      <c r="B859" s="13" t="s">
        <v>844</v>
      </c>
      <c r="C859" s="1" t="str">
        <f t="shared" si="267"/>
        <v>SİVAS</v>
      </c>
      <c r="D859" s="14">
        <v>15</v>
      </c>
      <c r="E859" s="14">
        <v>80</v>
      </c>
      <c r="F859" s="14">
        <v>98</v>
      </c>
      <c r="G859" s="14">
        <v>193</v>
      </c>
      <c r="H859" s="15">
        <v>23</v>
      </c>
      <c r="I859" s="15">
        <v>82</v>
      </c>
      <c r="J859" s="15">
        <v>114</v>
      </c>
      <c r="K859" s="15">
        <v>219</v>
      </c>
      <c r="L859" s="49">
        <v>16</v>
      </c>
      <c r="M859" s="6">
        <v>15</v>
      </c>
      <c r="N859" s="16">
        <f t="shared" si="265"/>
        <v>26</v>
      </c>
      <c r="O859" s="17">
        <f t="shared" si="266"/>
        <v>0.13471502590673576</v>
      </c>
      <c r="P859" s="10">
        <v>199</v>
      </c>
      <c r="Q859" s="10">
        <v>256</v>
      </c>
      <c r="R859" s="10">
        <v>192</v>
      </c>
      <c r="S859" s="10">
        <v>255</v>
      </c>
      <c r="T859" s="10">
        <v>448</v>
      </c>
      <c r="U859" s="10">
        <v>647</v>
      </c>
      <c r="V859" s="18">
        <f t="shared" si="268"/>
        <v>0.11557788944723618</v>
      </c>
      <c r="W859" s="18">
        <f t="shared" si="269"/>
        <v>0.3203125</v>
      </c>
      <c r="X859" s="18">
        <f t="shared" si="270"/>
        <v>0.59895833333333337</v>
      </c>
      <c r="Y859" s="18">
        <f t="shared" si="271"/>
        <v>0.43973214285714285</v>
      </c>
      <c r="Z859" s="18">
        <f t="shared" si="272"/>
        <v>0.34003091190108192</v>
      </c>
      <c r="AA859" s="47">
        <f t="shared" si="273"/>
        <v>251</v>
      </c>
      <c r="AB859" s="6">
        <f t="shared" si="274"/>
        <v>77</v>
      </c>
      <c r="AC859" s="40">
        <v>219</v>
      </c>
      <c r="AD859" s="40">
        <f t="shared" si="275"/>
        <v>0</v>
      </c>
      <c r="AE859" s="41">
        <f t="shared" si="276"/>
        <v>1</v>
      </c>
      <c r="AF859" s="4">
        <v>11</v>
      </c>
      <c r="AG859" s="4">
        <v>13</v>
      </c>
      <c r="AH859" s="87">
        <f t="shared" si="277"/>
        <v>0.18181818181818182</v>
      </c>
      <c r="AI859" s="43">
        <f t="shared" si="278"/>
        <v>0.30769230769230771</v>
      </c>
      <c r="AJ859" s="53">
        <f t="shared" si="279"/>
        <v>116.59999999999997</v>
      </c>
      <c r="AK859" s="53">
        <f t="shared" si="280"/>
        <v>5</v>
      </c>
      <c r="AL859" s="53">
        <f t="shared" si="281"/>
        <v>1</v>
      </c>
      <c r="AM859" s="88">
        <f t="shared" si="282"/>
        <v>400</v>
      </c>
      <c r="AN859" s="88">
        <f t="shared" si="283"/>
        <v>1200</v>
      </c>
    </row>
    <row r="860" spans="1:40" ht="15" hidden="1" x14ac:dyDescent="0.25">
      <c r="A860" s="11" t="s">
        <v>845</v>
      </c>
      <c r="B860" s="13" t="s">
        <v>846</v>
      </c>
      <c r="C860" s="1" t="str">
        <f t="shared" si="267"/>
        <v>ŞANLIURFA</v>
      </c>
      <c r="D860" s="14">
        <v>122</v>
      </c>
      <c r="E860" s="14">
        <v>1071</v>
      </c>
      <c r="F860" s="14">
        <v>1047</v>
      </c>
      <c r="G860" s="14">
        <v>2240</v>
      </c>
      <c r="H860" s="15">
        <v>122</v>
      </c>
      <c r="I860" s="15">
        <v>923</v>
      </c>
      <c r="J860" s="15">
        <v>834</v>
      </c>
      <c r="K860" s="15">
        <v>1879</v>
      </c>
      <c r="L860" s="49">
        <v>405</v>
      </c>
      <c r="M860" s="6">
        <v>45</v>
      </c>
      <c r="N860" s="16">
        <f t="shared" si="265"/>
        <v>-361</v>
      </c>
      <c r="O860" s="17">
        <f t="shared" si="266"/>
        <v>-0.1611607142857143</v>
      </c>
      <c r="P860" s="10">
        <v>2593</v>
      </c>
      <c r="Q860" s="10">
        <v>3436</v>
      </c>
      <c r="R860" s="10">
        <v>2563</v>
      </c>
      <c r="S860" s="10">
        <v>3462</v>
      </c>
      <c r="T860" s="10">
        <v>5999</v>
      </c>
      <c r="U860" s="10">
        <v>8592</v>
      </c>
      <c r="V860" s="18">
        <f t="shared" si="268"/>
        <v>4.7049749325106055E-2</v>
      </c>
      <c r="W860" s="18">
        <f t="shared" si="269"/>
        <v>0.26862630966239814</v>
      </c>
      <c r="X860" s="18">
        <f t="shared" si="270"/>
        <v>0.46586031993757315</v>
      </c>
      <c r="Y860" s="18">
        <f t="shared" si="271"/>
        <v>0.35289214869144858</v>
      </c>
      <c r="Z860" s="18">
        <f t="shared" si="272"/>
        <v>0.26059124767225328</v>
      </c>
      <c r="AA860" s="47">
        <f t="shared" si="273"/>
        <v>3882</v>
      </c>
      <c r="AB860" s="6">
        <f t="shared" si="274"/>
        <v>1369</v>
      </c>
      <c r="AC860" s="40">
        <v>1879</v>
      </c>
      <c r="AD860" s="40">
        <f t="shared" si="275"/>
        <v>0</v>
      </c>
      <c r="AE860" s="41">
        <f t="shared" si="276"/>
        <v>1</v>
      </c>
      <c r="AF860" s="4">
        <v>94</v>
      </c>
      <c r="AG860" s="4">
        <v>91</v>
      </c>
      <c r="AH860" s="87">
        <f t="shared" si="277"/>
        <v>0</v>
      </c>
      <c r="AI860" s="43">
        <f t="shared" si="278"/>
        <v>0</v>
      </c>
      <c r="AJ860" s="53">
        <f t="shared" si="279"/>
        <v>2082.3000000000002</v>
      </c>
      <c r="AK860" s="53">
        <f t="shared" si="280"/>
        <v>104</v>
      </c>
      <c r="AL860" s="53">
        <f t="shared" si="281"/>
        <v>20</v>
      </c>
      <c r="AM860" s="88">
        <f t="shared" si="282"/>
        <v>8320</v>
      </c>
      <c r="AN860" s="88">
        <f t="shared" si="283"/>
        <v>24000</v>
      </c>
    </row>
    <row r="861" spans="1:40" ht="15" hidden="1" x14ac:dyDescent="0.25">
      <c r="A861" s="11" t="s">
        <v>845</v>
      </c>
      <c r="B861" s="13" t="s">
        <v>847</v>
      </c>
      <c r="C861" s="1" t="str">
        <f t="shared" si="267"/>
        <v>ŞANLIURFA</v>
      </c>
      <c r="D861" s="14">
        <v>320</v>
      </c>
      <c r="E861" s="14">
        <v>1174</v>
      </c>
      <c r="F861" s="14">
        <v>845</v>
      </c>
      <c r="G861" s="14">
        <v>2339</v>
      </c>
      <c r="H861" s="15">
        <v>239</v>
      </c>
      <c r="I861" s="15">
        <v>1139</v>
      </c>
      <c r="J861" s="15">
        <v>941</v>
      </c>
      <c r="K861" s="15">
        <v>2319</v>
      </c>
      <c r="L861" s="49">
        <v>350</v>
      </c>
      <c r="M861" s="6">
        <v>110</v>
      </c>
      <c r="N861" s="16">
        <f t="shared" si="265"/>
        <v>-20</v>
      </c>
      <c r="O861" s="17">
        <f t="shared" si="266"/>
        <v>-8.5506626763574185E-3</v>
      </c>
      <c r="P861" s="10">
        <v>1672</v>
      </c>
      <c r="Q861" s="10">
        <v>2337</v>
      </c>
      <c r="R861" s="10">
        <v>1691</v>
      </c>
      <c r="S861" s="10">
        <v>2311</v>
      </c>
      <c r="T861" s="10">
        <v>4028</v>
      </c>
      <c r="U861" s="10">
        <v>5700</v>
      </c>
      <c r="V861" s="18">
        <f t="shared" si="268"/>
        <v>0.14294258373205743</v>
      </c>
      <c r="W861" s="18">
        <f t="shared" si="269"/>
        <v>0.48737697903294824</v>
      </c>
      <c r="X861" s="18">
        <f t="shared" si="270"/>
        <v>0.69840331164991132</v>
      </c>
      <c r="Y861" s="18">
        <f t="shared" si="271"/>
        <v>0.57596822244289969</v>
      </c>
      <c r="Z861" s="18">
        <f t="shared" si="272"/>
        <v>0.44894736842105265</v>
      </c>
      <c r="AA861" s="47">
        <f t="shared" si="273"/>
        <v>1708</v>
      </c>
      <c r="AB861" s="6">
        <f t="shared" si="274"/>
        <v>510</v>
      </c>
      <c r="AC861" s="40">
        <v>2307</v>
      </c>
      <c r="AD861" s="40">
        <f t="shared" si="275"/>
        <v>12</v>
      </c>
      <c r="AE861" s="41">
        <f t="shared" si="276"/>
        <v>0.99482535575679176</v>
      </c>
      <c r="AF861" s="4">
        <v>89</v>
      </c>
      <c r="AG861" s="4">
        <v>132</v>
      </c>
      <c r="AH861" s="87">
        <f t="shared" si="277"/>
        <v>0.48314606741573035</v>
      </c>
      <c r="AI861" s="43">
        <f t="shared" si="278"/>
        <v>0.65151515151515149</v>
      </c>
      <c r="AJ861" s="53">
        <f t="shared" si="279"/>
        <v>499.59999999999991</v>
      </c>
      <c r="AK861" s="53">
        <f t="shared" si="280"/>
        <v>24</v>
      </c>
      <c r="AL861" s="53">
        <f t="shared" si="281"/>
        <v>4</v>
      </c>
      <c r="AM861" s="88">
        <f t="shared" si="282"/>
        <v>1920</v>
      </c>
      <c r="AN861" s="88">
        <f t="shared" si="283"/>
        <v>4800</v>
      </c>
    </row>
    <row r="862" spans="1:40" ht="15" hidden="1" x14ac:dyDescent="0.25">
      <c r="A862" s="11" t="s">
        <v>845</v>
      </c>
      <c r="B862" s="13" t="s">
        <v>848</v>
      </c>
      <c r="C862" s="1" t="str">
        <f t="shared" si="267"/>
        <v>ŞANLIURFA</v>
      </c>
      <c r="D862" s="14">
        <v>82</v>
      </c>
      <c r="E862" s="14">
        <v>659</v>
      </c>
      <c r="F862" s="14">
        <v>479</v>
      </c>
      <c r="G862" s="14">
        <v>1220</v>
      </c>
      <c r="H862" s="15">
        <v>88</v>
      </c>
      <c r="I862" s="15">
        <v>652</v>
      </c>
      <c r="J862" s="15">
        <v>458</v>
      </c>
      <c r="K862" s="15">
        <v>1198</v>
      </c>
      <c r="L862" s="49">
        <v>240</v>
      </c>
      <c r="M862" s="6">
        <v>32</v>
      </c>
      <c r="N862" s="16">
        <f t="shared" si="265"/>
        <v>-22</v>
      </c>
      <c r="O862" s="17">
        <f t="shared" si="266"/>
        <v>-1.8032786885245903E-2</v>
      </c>
      <c r="P862" s="10">
        <v>989</v>
      </c>
      <c r="Q862" s="10">
        <v>1333</v>
      </c>
      <c r="R862" s="10">
        <v>1010</v>
      </c>
      <c r="S862" s="10">
        <v>1368</v>
      </c>
      <c r="T862" s="10">
        <v>2343</v>
      </c>
      <c r="U862" s="10">
        <v>3332</v>
      </c>
      <c r="V862" s="18">
        <f t="shared" si="268"/>
        <v>8.8978766430738113E-2</v>
      </c>
      <c r="W862" s="18">
        <f t="shared" si="269"/>
        <v>0.48912228057014251</v>
      </c>
      <c r="X862" s="18">
        <f t="shared" si="270"/>
        <v>0.65940594059405944</v>
      </c>
      <c r="Y862" s="18">
        <f t="shared" si="271"/>
        <v>0.56252667520273159</v>
      </c>
      <c r="Z862" s="18">
        <f t="shared" si="272"/>
        <v>0.42196878751500599</v>
      </c>
      <c r="AA862" s="47">
        <f t="shared" si="273"/>
        <v>1025</v>
      </c>
      <c r="AB862" s="6">
        <f t="shared" si="274"/>
        <v>344</v>
      </c>
      <c r="AC862" s="40">
        <v>1198</v>
      </c>
      <c r="AD862" s="40">
        <f t="shared" si="275"/>
        <v>0</v>
      </c>
      <c r="AE862" s="41">
        <f t="shared" si="276"/>
        <v>1</v>
      </c>
      <c r="AF862" s="4">
        <v>50</v>
      </c>
      <c r="AG862" s="4">
        <v>67</v>
      </c>
      <c r="AH862" s="87">
        <f t="shared" si="277"/>
        <v>0.34</v>
      </c>
      <c r="AI862" s="43">
        <f t="shared" si="278"/>
        <v>0.5074626865671642</v>
      </c>
      <c r="AJ862" s="53">
        <f t="shared" si="279"/>
        <v>322.09999999999991</v>
      </c>
      <c r="AK862" s="53">
        <f t="shared" si="280"/>
        <v>16</v>
      </c>
      <c r="AL862" s="53">
        <f t="shared" si="281"/>
        <v>3</v>
      </c>
      <c r="AM862" s="88">
        <f t="shared" si="282"/>
        <v>1280</v>
      </c>
      <c r="AN862" s="88">
        <f t="shared" si="283"/>
        <v>3600</v>
      </c>
    </row>
    <row r="863" spans="1:40" ht="15" hidden="1" x14ac:dyDescent="0.25">
      <c r="A863" s="11" t="s">
        <v>845</v>
      </c>
      <c r="B863" s="13" t="s">
        <v>849</v>
      </c>
      <c r="C863" s="1" t="str">
        <f t="shared" si="267"/>
        <v>ŞANLIURFA</v>
      </c>
      <c r="D863" s="14">
        <v>189</v>
      </c>
      <c r="E863" s="14">
        <v>1106</v>
      </c>
      <c r="F863" s="14">
        <v>658</v>
      </c>
      <c r="G863" s="14">
        <v>1953</v>
      </c>
      <c r="H863" s="15">
        <v>298</v>
      </c>
      <c r="I863" s="15">
        <v>1124</v>
      </c>
      <c r="J863" s="15">
        <v>833</v>
      </c>
      <c r="K863" s="15">
        <v>2255</v>
      </c>
      <c r="L863" s="49">
        <v>400</v>
      </c>
      <c r="M863" s="6">
        <v>44</v>
      </c>
      <c r="N863" s="16">
        <f t="shared" si="265"/>
        <v>302</v>
      </c>
      <c r="O863" s="17">
        <f t="shared" si="266"/>
        <v>0.15463389656938045</v>
      </c>
      <c r="P863" s="10">
        <v>1673</v>
      </c>
      <c r="Q863" s="10">
        <v>2274</v>
      </c>
      <c r="R863" s="10">
        <v>1755</v>
      </c>
      <c r="S863" s="10">
        <v>2320</v>
      </c>
      <c r="T863" s="10">
        <v>4029</v>
      </c>
      <c r="U863" s="10">
        <v>5702</v>
      </c>
      <c r="V863" s="18">
        <f t="shared" si="268"/>
        <v>0.17812313209802749</v>
      </c>
      <c r="W863" s="18">
        <f t="shared" si="269"/>
        <v>0.49428320140721194</v>
      </c>
      <c r="X863" s="18">
        <f t="shared" si="270"/>
        <v>0.67749287749287745</v>
      </c>
      <c r="Y863" s="18">
        <f t="shared" si="271"/>
        <v>0.57408786299329861</v>
      </c>
      <c r="Z863" s="18">
        <f t="shared" si="272"/>
        <v>0.4579095054366889</v>
      </c>
      <c r="AA863" s="47">
        <f t="shared" si="273"/>
        <v>1716</v>
      </c>
      <c r="AB863" s="6">
        <f t="shared" si="274"/>
        <v>566</v>
      </c>
      <c r="AC863" s="40">
        <v>2255</v>
      </c>
      <c r="AD863" s="40">
        <f t="shared" si="275"/>
        <v>0</v>
      </c>
      <c r="AE863" s="41">
        <f t="shared" si="276"/>
        <v>1</v>
      </c>
      <c r="AF863" s="4">
        <v>84</v>
      </c>
      <c r="AG863" s="4">
        <v>112</v>
      </c>
      <c r="AH863" s="87">
        <f t="shared" si="277"/>
        <v>0.33333333333333331</v>
      </c>
      <c r="AI863" s="43">
        <f t="shared" si="278"/>
        <v>0.5</v>
      </c>
      <c r="AJ863" s="53">
        <f t="shared" si="279"/>
        <v>507.29999999999973</v>
      </c>
      <c r="AK863" s="53">
        <f t="shared" si="280"/>
        <v>25</v>
      </c>
      <c r="AL863" s="53">
        <f t="shared" si="281"/>
        <v>5</v>
      </c>
      <c r="AM863" s="88">
        <f t="shared" si="282"/>
        <v>2000</v>
      </c>
      <c r="AN863" s="88">
        <f t="shared" si="283"/>
        <v>6000</v>
      </c>
    </row>
    <row r="864" spans="1:40" ht="15" hidden="1" x14ac:dyDescent="0.25">
      <c r="A864" s="22" t="s">
        <v>845</v>
      </c>
      <c r="B864" s="23" t="s">
        <v>850</v>
      </c>
      <c r="C864" s="1" t="str">
        <f t="shared" si="267"/>
        <v>ŞANLIURFA</v>
      </c>
      <c r="D864" s="24">
        <v>0</v>
      </c>
      <c r="E864" s="24">
        <v>0</v>
      </c>
      <c r="F864" s="24">
        <v>0</v>
      </c>
      <c r="G864" s="24">
        <v>0</v>
      </c>
      <c r="H864" s="15">
        <v>437</v>
      </c>
      <c r="I864" s="15">
        <v>3433</v>
      </c>
      <c r="J864" s="15">
        <v>2973</v>
      </c>
      <c r="K864" s="15">
        <v>6843</v>
      </c>
      <c r="L864" s="49">
        <v>1517</v>
      </c>
      <c r="M864" s="6">
        <v>187</v>
      </c>
      <c r="N864" s="16">
        <v>0</v>
      </c>
      <c r="O864" s="17">
        <v>0</v>
      </c>
      <c r="P864" s="10">
        <v>8604</v>
      </c>
      <c r="Q864" s="10">
        <v>11358</v>
      </c>
      <c r="R864" s="10">
        <v>8437</v>
      </c>
      <c r="S864" s="10">
        <v>11386</v>
      </c>
      <c r="T864" s="10">
        <v>19795</v>
      </c>
      <c r="U864" s="10">
        <v>28399</v>
      </c>
      <c r="V864" s="18">
        <f t="shared" si="268"/>
        <v>5.0790330079033011E-2</v>
      </c>
      <c r="W864" s="18">
        <f t="shared" si="269"/>
        <v>0.30225391794329987</v>
      </c>
      <c r="X864" s="18">
        <f t="shared" si="270"/>
        <v>0.51001540832049308</v>
      </c>
      <c r="Y864" s="18">
        <f t="shared" si="271"/>
        <v>0.3908057590300581</v>
      </c>
      <c r="Z864" s="18">
        <f t="shared" si="272"/>
        <v>0.2877918236557625</v>
      </c>
      <c r="AA864" s="47">
        <f t="shared" si="273"/>
        <v>12059</v>
      </c>
      <c r="AB864" s="6">
        <f t="shared" si="274"/>
        <v>4134</v>
      </c>
      <c r="AC864" s="40">
        <v>6843</v>
      </c>
      <c r="AD864" s="40">
        <f t="shared" si="275"/>
        <v>0</v>
      </c>
      <c r="AE864" s="41">
        <f t="shared" si="276"/>
        <v>1</v>
      </c>
      <c r="AF864" s="4">
        <v>212</v>
      </c>
      <c r="AG864" s="4">
        <v>300</v>
      </c>
      <c r="AH864" s="87">
        <f t="shared" si="277"/>
        <v>0.41509433962264153</v>
      </c>
      <c r="AI864" s="43">
        <f t="shared" si="278"/>
        <v>0.58666666666666667</v>
      </c>
      <c r="AJ864" s="53">
        <f t="shared" si="279"/>
        <v>6120.5</v>
      </c>
      <c r="AK864" s="53">
        <f t="shared" si="280"/>
        <v>306</v>
      </c>
      <c r="AL864" s="53">
        <f t="shared" si="281"/>
        <v>61</v>
      </c>
      <c r="AM864" s="88">
        <f t="shared" si="282"/>
        <v>24480</v>
      </c>
      <c r="AN864" s="88">
        <f t="shared" si="283"/>
        <v>73200</v>
      </c>
    </row>
    <row r="865" spans="1:40" ht="15" hidden="1" x14ac:dyDescent="0.25">
      <c r="A865" s="11" t="s">
        <v>845</v>
      </c>
      <c r="B865" s="13" t="s">
        <v>851</v>
      </c>
      <c r="C865" s="1" t="str">
        <f t="shared" si="267"/>
        <v>ŞANLIURFA</v>
      </c>
      <c r="D865" s="14">
        <v>118</v>
      </c>
      <c r="E865" s="14">
        <v>556</v>
      </c>
      <c r="F865" s="14">
        <v>325</v>
      </c>
      <c r="G865" s="14">
        <v>999</v>
      </c>
      <c r="H865" s="15">
        <v>139</v>
      </c>
      <c r="I865" s="15">
        <v>521</v>
      </c>
      <c r="J865" s="15">
        <v>343</v>
      </c>
      <c r="K865" s="15">
        <v>1003</v>
      </c>
      <c r="L865" s="49">
        <v>167</v>
      </c>
      <c r="M865" s="6">
        <v>10</v>
      </c>
      <c r="N865" s="16">
        <f>K865-G865</f>
        <v>4</v>
      </c>
      <c r="O865" s="17">
        <f>(K865-G865)/G865</f>
        <v>4.004004004004004E-3</v>
      </c>
      <c r="P865" s="10">
        <v>683</v>
      </c>
      <c r="Q865" s="10">
        <v>866</v>
      </c>
      <c r="R865" s="10">
        <v>680</v>
      </c>
      <c r="S865" s="10">
        <v>904</v>
      </c>
      <c r="T865" s="10">
        <v>1546</v>
      </c>
      <c r="U865" s="10">
        <v>2229</v>
      </c>
      <c r="V865" s="18">
        <f t="shared" si="268"/>
        <v>0.20351390922401172</v>
      </c>
      <c r="W865" s="18">
        <f t="shared" si="269"/>
        <v>0.60161662817551964</v>
      </c>
      <c r="X865" s="18">
        <f t="shared" si="270"/>
        <v>0.73529411764705888</v>
      </c>
      <c r="Y865" s="18">
        <f t="shared" si="271"/>
        <v>0.66041397153945669</v>
      </c>
      <c r="Z865" s="18">
        <f t="shared" si="272"/>
        <v>0.5204127411395244</v>
      </c>
      <c r="AA865" s="47">
        <f t="shared" si="273"/>
        <v>525</v>
      </c>
      <c r="AB865" s="6">
        <f t="shared" si="274"/>
        <v>180</v>
      </c>
      <c r="AC865" s="40">
        <v>1003</v>
      </c>
      <c r="AD865" s="40">
        <f t="shared" si="275"/>
        <v>0</v>
      </c>
      <c r="AE865" s="41">
        <f t="shared" si="276"/>
        <v>1</v>
      </c>
      <c r="AF865" s="4">
        <v>45</v>
      </c>
      <c r="AG865" s="4">
        <v>52</v>
      </c>
      <c r="AH865" s="87">
        <f t="shared" si="277"/>
        <v>0.15555555555555556</v>
      </c>
      <c r="AI865" s="43">
        <f t="shared" si="278"/>
        <v>0.26923076923076922</v>
      </c>
      <c r="AJ865" s="53">
        <f t="shared" si="279"/>
        <v>61.199999999999818</v>
      </c>
      <c r="AK865" s="53">
        <f t="shared" si="280"/>
        <v>3</v>
      </c>
      <c r="AL865" s="53">
        <f t="shared" si="281"/>
        <v>0</v>
      </c>
      <c r="AM865" s="88">
        <f t="shared" si="282"/>
        <v>240</v>
      </c>
      <c r="AN865" s="88">
        <f t="shared" si="283"/>
        <v>0</v>
      </c>
    </row>
    <row r="866" spans="1:40" ht="15" hidden="1" x14ac:dyDescent="0.25">
      <c r="A866" s="22" t="s">
        <v>845</v>
      </c>
      <c r="B866" s="23" t="s">
        <v>852</v>
      </c>
      <c r="C866" s="1" t="str">
        <f t="shared" si="267"/>
        <v>ŞANLIURFA</v>
      </c>
      <c r="D866" s="24">
        <v>0</v>
      </c>
      <c r="E866" s="24">
        <v>0</v>
      </c>
      <c r="F866" s="24">
        <v>0</v>
      </c>
      <c r="G866" s="24">
        <v>0</v>
      </c>
      <c r="H866" s="15">
        <v>439</v>
      </c>
      <c r="I866" s="15">
        <v>3468</v>
      </c>
      <c r="J866" s="15">
        <v>3160</v>
      </c>
      <c r="K866" s="15">
        <v>7067</v>
      </c>
      <c r="L866" s="49">
        <v>1388</v>
      </c>
      <c r="M866" s="6">
        <v>317</v>
      </c>
      <c r="N866" s="16">
        <v>0</v>
      </c>
      <c r="O866" s="17">
        <v>0</v>
      </c>
      <c r="P866" s="10">
        <v>6980</v>
      </c>
      <c r="Q866" s="10">
        <v>9256</v>
      </c>
      <c r="R866" s="10">
        <v>6772</v>
      </c>
      <c r="S866" s="10">
        <v>9304</v>
      </c>
      <c r="T866" s="10">
        <v>16028</v>
      </c>
      <c r="U866" s="10">
        <v>23008</v>
      </c>
      <c r="V866" s="18">
        <f t="shared" si="268"/>
        <v>6.2893982808022927E-2</v>
      </c>
      <c r="W866" s="18">
        <f t="shared" si="269"/>
        <v>0.37467588591184098</v>
      </c>
      <c r="X866" s="18">
        <f t="shared" si="270"/>
        <v>0.62477849970466626</v>
      </c>
      <c r="Y866" s="18">
        <f t="shared" si="271"/>
        <v>0.4803468929373596</v>
      </c>
      <c r="Z866" s="18">
        <f t="shared" si="272"/>
        <v>0.3537030598052851</v>
      </c>
      <c r="AA866" s="47">
        <f t="shared" si="273"/>
        <v>8329</v>
      </c>
      <c r="AB866" s="6">
        <f t="shared" si="274"/>
        <v>2541</v>
      </c>
      <c r="AC866" s="40">
        <v>6894</v>
      </c>
      <c r="AD866" s="40">
        <f t="shared" si="275"/>
        <v>173</v>
      </c>
      <c r="AE866" s="41">
        <f t="shared" si="276"/>
        <v>0.97552002264044146</v>
      </c>
      <c r="AF866" s="4">
        <v>204</v>
      </c>
      <c r="AG866" s="4">
        <v>312</v>
      </c>
      <c r="AH866" s="87">
        <f t="shared" si="277"/>
        <v>0.52941176470588236</v>
      </c>
      <c r="AI866" s="43">
        <f t="shared" si="278"/>
        <v>0.69230769230769229</v>
      </c>
      <c r="AJ866" s="53">
        <f t="shared" si="279"/>
        <v>3520.5999999999985</v>
      </c>
      <c r="AK866" s="53">
        <f t="shared" si="280"/>
        <v>176</v>
      </c>
      <c r="AL866" s="53">
        <f t="shared" si="281"/>
        <v>35</v>
      </c>
      <c r="AM866" s="88">
        <f t="shared" si="282"/>
        <v>14080</v>
      </c>
      <c r="AN866" s="88">
        <f t="shared" si="283"/>
        <v>42000</v>
      </c>
    </row>
    <row r="867" spans="1:40" ht="15" hidden="1" x14ac:dyDescent="0.25">
      <c r="A867" s="11" t="s">
        <v>845</v>
      </c>
      <c r="B867" s="13" t="s">
        <v>853</v>
      </c>
      <c r="C867" s="1" t="str">
        <f t="shared" si="267"/>
        <v>ŞANLIURFA</v>
      </c>
      <c r="D867" s="14">
        <v>144</v>
      </c>
      <c r="E867" s="14">
        <v>798</v>
      </c>
      <c r="F867" s="14">
        <v>689</v>
      </c>
      <c r="G867" s="14">
        <v>1631</v>
      </c>
      <c r="H867" s="15">
        <v>172</v>
      </c>
      <c r="I867" s="15">
        <v>904</v>
      </c>
      <c r="J867" s="15">
        <v>791</v>
      </c>
      <c r="K867" s="15">
        <v>1867</v>
      </c>
      <c r="L867" s="49">
        <v>300</v>
      </c>
      <c r="M867" s="6">
        <v>61</v>
      </c>
      <c r="N867" s="16">
        <f>K867-G867</f>
        <v>236</v>
      </c>
      <c r="O867" s="17">
        <f>(K867-G867)/G867</f>
        <v>0.14469650521152666</v>
      </c>
      <c r="P867" s="10">
        <v>2262</v>
      </c>
      <c r="Q867" s="10">
        <v>2846</v>
      </c>
      <c r="R867" s="10">
        <v>2122</v>
      </c>
      <c r="S867" s="10">
        <v>2914</v>
      </c>
      <c r="T867" s="10">
        <v>4968</v>
      </c>
      <c r="U867" s="10">
        <v>7230</v>
      </c>
      <c r="V867" s="18">
        <f t="shared" si="268"/>
        <v>7.6038903625110524E-2</v>
      </c>
      <c r="W867" s="18">
        <f t="shared" si="269"/>
        <v>0.31763879128601546</v>
      </c>
      <c r="X867" s="18">
        <f t="shared" si="270"/>
        <v>0.48539114043355325</v>
      </c>
      <c r="Y867" s="18">
        <f t="shared" si="271"/>
        <v>0.38929146537842191</v>
      </c>
      <c r="Z867" s="18">
        <f t="shared" si="272"/>
        <v>0.29128630705394193</v>
      </c>
      <c r="AA867" s="47">
        <f t="shared" si="273"/>
        <v>3034</v>
      </c>
      <c r="AB867" s="6">
        <f t="shared" si="274"/>
        <v>1092</v>
      </c>
      <c r="AC867" s="40">
        <v>1867</v>
      </c>
      <c r="AD867" s="40">
        <f t="shared" si="275"/>
        <v>0</v>
      </c>
      <c r="AE867" s="41">
        <f t="shared" si="276"/>
        <v>1</v>
      </c>
      <c r="AF867" s="4">
        <v>80</v>
      </c>
      <c r="AG867" s="4">
        <v>84</v>
      </c>
      <c r="AH867" s="87">
        <f t="shared" si="277"/>
        <v>0.05</v>
      </c>
      <c r="AI867" s="43">
        <f t="shared" si="278"/>
        <v>9.5238095238095233E-2</v>
      </c>
      <c r="AJ867" s="53">
        <f t="shared" si="279"/>
        <v>1543.6</v>
      </c>
      <c r="AK867" s="53">
        <f t="shared" si="280"/>
        <v>77</v>
      </c>
      <c r="AL867" s="53">
        <f t="shared" si="281"/>
        <v>15</v>
      </c>
      <c r="AM867" s="88">
        <f t="shared" si="282"/>
        <v>6160</v>
      </c>
      <c r="AN867" s="88">
        <f t="shared" si="283"/>
        <v>18000</v>
      </c>
    </row>
    <row r="868" spans="1:40" ht="15" hidden="1" x14ac:dyDescent="0.25">
      <c r="A868" s="11" t="s">
        <v>845</v>
      </c>
      <c r="B868" s="13" t="s">
        <v>854</v>
      </c>
      <c r="C868" s="1" t="str">
        <f t="shared" si="267"/>
        <v>ŞANLIURFA</v>
      </c>
      <c r="D868" s="14">
        <v>161</v>
      </c>
      <c r="E868" s="14">
        <v>547</v>
      </c>
      <c r="F868" s="14">
        <v>413</v>
      </c>
      <c r="G868" s="14">
        <v>1121</v>
      </c>
      <c r="H868" s="15">
        <v>183</v>
      </c>
      <c r="I868" s="15">
        <v>506</v>
      </c>
      <c r="J868" s="15">
        <v>440</v>
      </c>
      <c r="K868" s="15">
        <v>1129</v>
      </c>
      <c r="L868" s="49">
        <v>101</v>
      </c>
      <c r="M868" s="6">
        <v>62</v>
      </c>
      <c r="N868" s="16">
        <f>K868-G868</f>
        <v>8</v>
      </c>
      <c r="O868" s="17">
        <f>(K868-G868)/G868</f>
        <v>7.1364852809991082E-3</v>
      </c>
      <c r="P868" s="10">
        <v>729</v>
      </c>
      <c r="Q868" s="10">
        <v>1026</v>
      </c>
      <c r="R868" s="10">
        <v>730</v>
      </c>
      <c r="S868" s="10">
        <v>997</v>
      </c>
      <c r="T868" s="10">
        <v>1756</v>
      </c>
      <c r="U868" s="10">
        <v>2485</v>
      </c>
      <c r="V868" s="18">
        <f t="shared" si="268"/>
        <v>0.25102880658436216</v>
      </c>
      <c r="W868" s="18">
        <f t="shared" si="269"/>
        <v>0.49317738791422999</v>
      </c>
      <c r="X868" s="18">
        <f t="shared" si="270"/>
        <v>0.65616438356164386</v>
      </c>
      <c r="Y868" s="18">
        <f t="shared" si="271"/>
        <v>0.56093394077448744</v>
      </c>
      <c r="Z868" s="18">
        <f t="shared" si="272"/>
        <v>0.47002012072434607</v>
      </c>
      <c r="AA868" s="47">
        <f t="shared" si="273"/>
        <v>771</v>
      </c>
      <c r="AB868" s="6">
        <f t="shared" si="274"/>
        <v>251</v>
      </c>
      <c r="AC868" s="40">
        <v>1129</v>
      </c>
      <c r="AD868" s="40">
        <f t="shared" si="275"/>
        <v>0</v>
      </c>
      <c r="AE868" s="41">
        <f t="shared" si="276"/>
        <v>1</v>
      </c>
      <c r="AF868" s="4">
        <v>44</v>
      </c>
      <c r="AG868" s="4">
        <v>68</v>
      </c>
      <c r="AH868" s="87">
        <f t="shared" si="277"/>
        <v>0.54545454545454541</v>
      </c>
      <c r="AI868" s="43">
        <f t="shared" si="278"/>
        <v>0.70588235294117652</v>
      </c>
      <c r="AJ868" s="53">
        <f t="shared" si="279"/>
        <v>244.19999999999982</v>
      </c>
      <c r="AK868" s="53">
        <f t="shared" si="280"/>
        <v>12</v>
      </c>
      <c r="AL868" s="53">
        <f t="shared" si="281"/>
        <v>2</v>
      </c>
      <c r="AM868" s="88">
        <f t="shared" si="282"/>
        <v>960</v>
      </c>
      <c r="AN868" s="88">
        <f t="shared" si="283"/>
        <v>2400</v>
      </c>
    </row>
    <row r="869" spans="1:40" ht="15" hidden="1" x14ac:dyDescent="0.25">
      <c r="A869" s="22" t="s">
        <v>845</v>
      </c>
      <c r="B869" s="23" t="s">
        <v>855</v>
      </c>
      <c r="C869" s="1" t="str">
        <f t="shared" si="267"/>
        <v>ŞANLIURFA</v>
      </c>
      <c r="D869" s="24">
        <v>0</v>
      </c>
      <c r="E869" s="24">
        <v>0</v>
      </c>
      <c r="F869" s="24">
        <v>0</v>
      </c>
      <c r="G869" s="24">
        <v>0</v>
      </c>
      <c r="H869" s="15">
        <v>141</v>
      </c>
      <c r="I869" s="15">
        <v>952</v>
      </c>
      <c r="J869" s="15">
        <v>1033</v>
      </c>
      <c r="K869" s="15">
        <v>2126</v>
      </c>
      <c r="L869" s="49">
        <v>318</v>
      </c>
      <c r="M869" s="6">
        <v>152</v>
      </c>
      <c r="N869" s="16">
        <v>0</v>
      </c>
      <c r="O869" s="17">
        <v>0</v>
      </c>
      <c r="P869" s="10">
        <v>2185</v>
      </c>
      <c r="Q869" s="10">
        <v>2736</v>
      </c>
      <c r="R869" s="10">
        <v>2062</v>
      </c>
      <c r="S869" s="10">
        <v>2757</v>
      </c>
      <c r="T869" s="10">
        <v>4798</v>
      </c>
      <c r="U869" s="10">
        <v>6983</v>
      </c>
      <c r="V869" s="18">
        <f t="shared" si="268"/>
        <v>6.4530892448512581E-2</v>
      </c>
      <c r="W869" s="18">
        <f t="shared" si="269"/>
        <v>0.34795321637426901</v>
      </c>
      <c r="X869" s="18">
        <f t="shared" si="270"/>
        <v>0.58147429679922402</v>
      </c>
      <c r="Y869" s="18">
        <f t="shared" si="271"/>
        <v>0.44831179658190912</v>
      </c>
      <c r="Z869" s="18">
        <f t="shared" si="272"/>
        <v>0.32822569096376913</v>
      </c>
      <c r="AA869" s="47">
        <f t="shared" si="273"/>
        <v>2647</v>
      </c>
      <c r="AB869" s="6">
        <f t="shared" si="274"/>
        <v>863</v>
      </c>
      <c r="AC869" s="40">
        <v>1859</v>
      </c>
      <c r="AD869" s="40">
        <f t="shared" si="275"/>
        <v>267</v>
      </c>
      <c r="AE869" s="41">
        <f t="shared" si="276"/>
        <v>0.87441204139228601</v>
      </c>
      <c r="AF869" s="4">
        <v>76</v>
      </c>
      <c r="AG869" s="4">
        <v>94</v>
      </c>
      <c r="AH869" s="87">
        <f t="shared" si="277"/>
        <v>0.23684210526315788</v>
      </c>
      <c r="AI869" s="43">
        <f t="shared" si="278"/>
        <v>0.38297872340425532</v>
      </c>
      <c r="AJ869" s="53">
        <f t="shared" si="279"/>
        <v>1207.5999999999999</v>
      </c>
      <c r="AK869" s="53">
        <f t="shared" si="280"/>
        <v>60</v>
      </c>
      <c r="AL869" s="53">
        <f t="shared" si="281"/>
        <v>12</v>
      </c>
      <c r="AM869" s="88">
        <f t="shared" si="282"/>
        <v>4800</v>
      </c>
      <c r="AN869" s="88">
        <f t="shared" si="283"/>
        <v>14400</v>
      </c>
    </row>
    <row r="870" spans="1:40" ht="15" hidden="1" x14ac:dyDescent="0.25">
      <c r="A870" s="11" t="s">
        <v>845</v>
      </c>
      <c r="B870" s="13" t="s">
        <v>856</v>
      </c>
      <c r="C870" s="1" t="str">
        <f t="shared" si="267"/>
        <v>ŞANLIURFA</v>
      </c>
      <c r="D870" s="14">
        <v>372</v>
      </c>
      <c r="E870" s="14">
        <v>2250</v>
      </c>
      <c r="F870" s="14">
        <v>1750</v>
      </c>
      <c r="G870" s="14">
        <v>4372</v>
      </c>
      <c r="H870" s="15">
        <v>522</v>
      </c>
      <c r="I870" s="15">
        <v>2635</v>
      </c>
      <c r="J870" s="15">
        <v>2113</v>
      </c>
      <c r="K870" s="15">
        <v>5270</v>
      </c>
      <c r="L870" s="49">
        <v>1271</v>
      </c>
      <c r="M870" s="6">
        <v>128</v>
      </c>
      <c r="N870" s="16">
        <f t="shared" ref="N870:N881" si="284">K870-G870</f>
        <v>898</v>
      </c>
      <c r="O870" s="17">
        <f t="shared" ref="O870:O881" si="285">(K870-G870)/G870</f>
        <v>0.20539798719121682</v>
      </c>
      <c r="P870" s="10">
        <v>5311</v>
      </c>
      <c r="Q870" s="10">
        <v>6985</v>
      </c>
      <c r="R870" s="10">
        <v>4910</v>
      </c>
      <c r="S870" s="10">
        <v>6883</v>
      </c>
      <c r="T870" s="10">
        <v>11895</v>
      </c>
      <c r="U870" s="10">
        <v>17206</v>
      </c>
      <c r="V870" s="18">
        <f t="shared" si="268"/>
        <v>9.8286575032950477E-2</v>
      </c>
      <c r="W870" s="18">
        <f t="shared" si="269"/>
        <v>0.3772369362920544</v>
      </c>
      <c r="X870" s="18">
        <f t="shared" si="270"/>
        <v>0.66313645621181261</v>
      </c>
      <c r="Y870" s="18">
        <f t="shared" si="271"/>
        <v>0.49525010508617068</v>
      </c>
      <c r="Z870" s="18">
        <f t="shared" si="272"/>
        <v>0.37271881901662213</v>
      </c>
      <c r="AA870" s="47">
        <f t="shared" si="273"/>
        <v>6004</v>
      </c>
      <c r="AB870" s="6">
        <f t="shared" si="274"/>
        <v>1654</v>
      </c>
      <c r="AC870" s="40">
        <v>5209</v>
      </c>
      <c r="AD870" s="40">
        <f t="shared" si="275"/>
        <v>61</v>
      </c>
      <c r="AE870" s="41">
        <f t="shared" si="276"/>
        <v>0.98842504743833015</v>
      </c>
      <c r="AF870" s="4">
        <v>171</v>
      </c>
      <c r="AG870" s="4">
        <v>233</v>
      </c>
      <c r="AH870" s="87">
        <f t="shared" si="277"/>
        <v>0.36257309941520466</v>
      </c>
      <c r="AI870" s="43">
        <f t="shared" si="278"/>
        <v>0.53218884120171672</v>
      </c>
      <c r="AJ870" s="53">
        <f t="shared" si="279"/>
        <v>2435.5</v>
      </c>
      <c r="AK870" s="53">
        <f t="shared" si="280"/>
        <v>121</v>
      </c>
      <c r="AL870" s="53">
        <f t="shared" si="281"/>
        <v>24</v>
      </c>
      <c r="AM870" s="88">
        <f t="shared" si="282"/>
        <v>9680</v>
      </c>
      <c r="AN870" s="88">
        <f t="shared" si="283"/>
        <v>28800</v>
      </c>
    </row>
    <row r="871" spans="1:40" ht="15" hidden="1" x14ac:dyDescent="0.25">
      <c r="A871" s="11" t="s">
        <v>845</v>
      </c>
      <c r="B871" s="13" t="s">
        <v>857</v>
      </c>
      <c r="C871" s="1" t="str">
        <f t="shared" si="267"/>
        <v>ŞANLIURFA</v>
      </c>
      <c r="D871" s="14">
        <v>365</v>
      </c>
      <c r="E871" s="14">
        <v>1389</v>
      </c>
      <c r="F871" s="14">
        <v>751</v>
      </c>
      <c r="G871" s="14">
        <v>2505</v>
      </c>
      <c r="H871" s="15">
        <v>303</v>
      </c>
      <c r="I871" s="15">
        <v>1443</v>
      </c>
      <c r="J871" s="15">
        <v>736</v>
      </c>
      <c r="K871" s="15">
        <v>2482</v>
      </c>
      <c r="L871" s="49">
        <v>547</v>
      </c>
      <c r="M871" s="6">
        <v>62</v>
      </c>
      <c r="N871" s="16">
        <f t="shared" si="284"/>
        <v>-23</v>
      </c>
      <c r="O871" s="17">
        <f t="shared" si="285"/>
        <v>-9.1816367265469059E-3</v>
      </c>
      <c r="P871" s="10">
        <v>1974</v>
      </c>
      <c r="Q871" s="10">
        <v>2611</v>
      </c>
      <c r="R871" s="10">
        <v>1851</v>
      </c>
      <c r="S871" s="10">
        <v>2567</v>
      </c>
      <c r="T871" s="10">
        <v>4462</v>
      </c>
      <c r="U871" s="10">
        <v>6436</v>
      </c>
      <c r="V871" s="18">
        <f t="shared" si="268"/>
        <v>0.15349544072948329</v>
      </c>
      <c r="W871" s="18">
        <f t="shared" si="269"/>
        <v>0.5526618153963998</v>
      </c>
      <c r="X871" s="18">
        <f t="shared" si="270"/>
        <v>0.65964343598055108</v>
      </c>
      <c r="Y871" s="18">
        <f t="shared" si="271"/>
        <v>0.59704168534289559</v>
      </c>
      <c r="Z871" s="18">
        <f t="shared" si="272"/>
        <v>0.46100062150403975</v>
      </c>
      <c r="AA871" s="47">
        <f t="shared" si="273"/>
        <v>1798</v>
      </c>
      <c r="AB871" s="6">
        <f t="shared" si="274"/>
        <v>630</v>
      </c>
      <c r="AC871" s="40">
        <v>2482</v>
      </c>
      <c r="AD871" s="40">
        <f t="shared" si="275"/>
        <v>0</v>
      </c>
      <c r="AE871" s="41">
        <f t="shared" si="276"/>
        <v>1</v>
      </c>
      <c r="AF871" s="4">
        <v>101</v>
      </c>
      <c r="AG871" s="4">
        <v>126</v>
      </c>
      <c r="AH871" s="87">
        <f t="shared" si="277"/>
        <v>0.24752475247524752</v>
      </c>
      <c r="AI871" s="43">
        <f t="shared" si="278"/>
        <v>0.3968253968253968</v>
      </c>
      <c r="AJ871" s="53">
        <f t="shared" si="279"/>
        <v>459.39999999999964</v>
      </c>
      <c r="AK871" s="53">
        <f t="shared" si="280"/>
        <v>22</v>
      </c>
      <c r="AL871" s="53">
        <f t="shared" si="281"/>
        <v>4</v>
      </c>
      <c r="AM871" s="88">
        <f t="shared" si="282"/>
        <v>1760</v>
      </c>
      <c r="AN871" s="88">
        <f t="shared" si="283"/>
        <v>4800</v>
      </c>
    </row>
    <row r="872" spans="1:40" ht="15" hidden="1" x14ac:dyDescent="0.25">
      <c r="A872" s="11" t="s">
        <v>845</v>
      </c>
      <c r="B872" s="13" t="s">
        <v>858</v>
      </c>
      <c r="C872" s="1" t="str">
        <f t="shared" si="267"/>
        <v>ŞANLIURFA</v>
      </c>
      <c r="D872" s="14">
        <v>268</v>
      </c>
      <c r="E872" s="14">
        <v>1761</v>
      </c>
      <c r="F872" s="14">
        <v>1494</v>
      </c>
      <c r="G872" s="14">
        <v>3523</v>
      </c>
      <c r="H872" s="15">
        <v>266</v>
      </c>
      <c r="I872" s="15">
        <v>1954</v>
      </c>
      <c r="J872" s="15">
        <v>1356</v>
      </c>
      <c r="K872" s="15">
        <v>3576</v>
      </c>
      <c r="L872" s="49">
        <v>879</v>
      </c>
      <c r="M872" s="6">
        <v>103</v>
      </c>
      <c r="N872" s="16">
        <f t="shared" si="284"/>
        <v>53</v>
      </c>
      <c r="O872" s="17">
        <f t="shared" si="285"/>
        <v>1.5043996593812092E-2</v>
      </c>
      <c r="P872" s="10">
        <v>4028</v>
      </c>
      <c r="Q872" s="10">
        <v>5715</v>
      </c>
      <c r="R872" s="10">
        <v>3975</v>
      </c>
      <c r="S872" s="10">
        <v>5498</v>
      </c>
      <c r="T872" s="10">
        <v>9690</v>
      </c>
      <c r="U872" s="10">
        <v>13718</v>
      </c>
      <c r="V872" s="18">
        <f t="shared" si="268"/>
        <v>6.6037735849056603E-2</v>
      </c>
      <c r="W872" s="18">
        <f t="shared" si="269"/>
        <v>0.34190726159230095</v>
      </c>
      <c r="X872" s="18">
        <f t="shared" si="270"/>
        <v>0.53635220125786165</v>
      </c>
      <c r="Y872" s="18">
        <f t="shared" si="271"/>
        <v>0.42167182662538699</v>
      </c>
      <c r="Z872" s="18">
        <f t="shared" si="272"/>
        <v>0.31724741215920688</v>
      </c>
      <c r="AA872" s="47">
        <f t="shared" si="273"/>
        <v>5604</v>
      </c>
      <c r="AB872" s="6">
        <f t="shared" si="274"/>
        <v>1843</v>
      </c>
      <c r="AC872" s="40">
        <v>3553</v>
      </c>
      <c r="AD872" s="40">
        <f t="shared" si="275"/>
        <v>23</v>
      </c>
      <c r="AE872" s="41">
        <f t="shared" si="276"/>
        <v>0.99356823266219241</v>
      </c>
      <c r="AF872" s="4">
        <v>121</v>
      </c>
      <c r="AG872" s="4">
        <v>162</v>
      </c>
      <c r="AH872" s="87">
        <f t="shared" si="277"/>
        <v>0.33884297520661155</v>
      </c>
      <c r="AI872" s="43">
        <f t="shared" si="278"/>
        <v>0.50617283950617287</v>
      </c>
      <c r="AJ872" s="53">
        <f t="shared" si="279"/>
        <v>2697</v>
      </c>
      <c r="AK872" s="53">
        <f t="shared" si="280"/>
        <v>134</v>
      </c>
      <c r="AL872" s="53">
        <f t="shared" si="281"/>
        <v>26</v>
      </c>
      <c r="AM872" s="88">
        <f t="shared" si="282"/>
        <v>10720</v>
      </c>
      <c r="AN872" s="88">
        <f t="shared" si="283"/>
        <v>31200</v>
      </c>
    </row>
    <row r="873" spans="1:40" ht="15" hidden="1" x14ac:dyDescent="0.25">
      <c r="A873" s="11" t="s">
        <v>859</v>
      </c>
      <c r="B873" s="13" t="s">
        <v>860</v>
      </c>
      <c r="C873" s="1" t="str">
        <f t="shared" si="267"/>
        <v>ŞIRNAK</v>
      </c>
      <c r="D873" s="14">
        <v>69</v>
      </c>
      <c r="E873" s="14">
        <v>223</v>
      </c>
      <c r="F873" s="14">
        <v>129</v>
      </c>
      <c r="G873" s="14">
        <v>421</v>
      </c>
      <c r="H873" s="15">
        <v>55</v>
      </c>
      <c r="I873" s="15">
        <v>207</v>
      </c>
      <c r="J873" s="15">
        <v>136</v>
      </c>
      <c r="K873" s="15">
        <v>398</v>
      </c>
      <c r="L873" s="49">
        <v>71</v>
      </c>
      <c r="M873" s="6">
        <v>15</v>
      </c>
      <c r="N873" s="16">
        <f t="shared" si="284"/>
        <v>-23</v>
      </c>
      <c r="O873" s="17">
        <f t="shared" si="285"/>
        <v>-5.4631828978622329E-2</v>
      </c>
      <c r="P873" s="10">
        <v>233</v>
      </c>
      <c r="Q873" s="10">
        <v>351</v>
      </c>
      <c r="R873" s="10">
        <v>271</v>
      </c>
      <c r="S873" s="10">
        <v>347</v>
      </c>
      <c r="T873" s="10">
        <v>622</v>
      </c>
      <c r="U873" s="10">
        <v>855</v>
      </c>
      <c r="V873" s="18">
        <f t="shared" si="268"/>
        <v>0.23605150214592274</v>
      </c>
      <c r="W873" s="18">
        <f t="shared" si="269"/>
        <v>0.58974358974358976</v>
      </c>
      <c r="X873" s="18">
        <f t="shared" si="270"/>
        <v>0.70848708487084866</v>
      </c>
      <c r="Y873" s="18">
        <f t="shared" si="271"/>
        <v>0.64147909967845662</v>
      </c>
      <c r="Z873" s="18">
        <f t="shared" si="272"/>
        <v>0.53099415204678357</v>
      </c>
      <c r="AA873" s="47">
        <f t="shared" si="273"/>
        <v>223</v>
      </c>
      <c r="AB873" s="6">
        <f t="shared" si="274"/>
        <v>79</v>
      </c>
      <c r="AC873" s="40">
        <v>398</v>
      </c>
      <c r="AD873" s="40">
        <f t="shared" si="275"/>
        <v>0</v>
      </c>
      <c r="AE873" s="41">
        <f t="shared" si="276"/>
        <v>1</v>
      </c>
      <c r="AF873" s="4">
        <v>19</v>
      </c>
      <c r="AG873" s="4">
        <v>28</v>
      </c>
      <c r="AH873" s="87">
        <f t="shared" si="277"/>
        <v>0.47368421052631576</v>
      </c>
      <c r="AI873" s="43">
        <f t="shared" si="278"/>
        <v>0.6428571428571429</v>
      </c>
      <c r="AJ873" s="53">
        <f t="shared" si="279"/>
        <v>36.399999999999977</v>
      </c>
      <c r="AK873" s="53">
        <f t="shared" si="280"/>
        <v>1</v>
      </c>
      <c r="AL873" s="53">
        <f t="shared" si="281"/>
        <v>0</v>
      </c>
      <c r="AM873" s="88">
        <f t="shared" si="282"/>
        <v>80</v>
      </c>
      <c r="AN873" s="88">
        <f t="shared" si="283"/>
        <v>0</v>
      </c>
    </row>
    <row r="874" spans="1:40" ht="15" hidden="1" x14ac:dyDescent="0.25">
      <c r="A874" s="11" t="s">
        <v>859</v>
      </c>
      <c r="B874" s="13" t="s">
        <v>861</v>
      </c>
      <c r="C874" s="1" t="str">
        <f t="shared" si="267"/>
        <v>ŞIRNAK</v>
      </c>
      <c r="D874" s="14">
        <v>184</v>
      </c>
      <c r="E874" s="14">
        <v>1047</v>
      </c>
      <c r="F874" s="14">
        <v>715</v>
      </c>
      <c r="G874" s="14">
        <v>1946</v>
      </c>
      <c r="H874" s="15">
        <v>208</v>
      </c>
      <c r="I874" s="15">
        <v>1018</v>
      </c>
      <c r="J874" s="15">
        <v>789</v>
      </c>
      <c r="K874" s="15">
        <v>2015</v>
      </c>
      <c r="L874" s="49">
        <v>582</v>
      </c>
      <c r="M874" s="6">
        <v>51</v>
      </c>
      <c r="N874" s="16">
        <f t="shared" si="284"/>
        <v>69</v>
      </c>
      <c r="O874" s="17">
        <f t="shared" si="285"/>
        <v>3.5457348406988692E-2</v>
      </c>
      <c r="P874" s="10">
        <v>3052</v>
      </c>
      <c r="Q874" s="10">
        <v>3740</v>
      </c>
      <c r="R874" s="10">
        <v>3012</v>
      </c>
      <c r="S874" s="10">
        <v>4055</v>
      </c>
      <c r="T874" s="10">
        <v>6752</v>
      </c>
      <c r="U874" s="10">
        <v>9804</v>
      </c>
      <c r="V874" s="18">
        <f t="shared" si="268"/>
        <v>6.8152031454783754E-2</v>
      </c>
      <c r="W874" s="18">
        <f t="shared" si="269"/>
        <v>0.27219251336898398</v>
      </c>
      <c r="X874" s="18">
        <f t="shared" si="270"/>
        <v>0.43824701195219123</v>
      </c>
      <c r="Y874" s="18">
        <f t="shared" si="271"/>
        <v>0.34626777251184832</v>
      </c>
      <c r="Z874" s="18">
        <f t="shared" si="272"/>
        <v>0.25968992248062017</v>
      </c>
      <c r="AA874" s="47">
        <f t="shared" si="273"/>
        <v>4414</v>
      </c>
      <c r="AB874" s="6">
        <f t="shared" si="274"/>
        <v>1692</v>
      </c>
      <c r="AC874" s="40">
        <v>1976</v>
      </c>
      <c r="AD874" s="40">
        <f t="shared" si="275"/>
        <v>39</v>
      </c>
      <c r="AE874" s="41">
        <f t="shared" si="276"/>
        <v>0.98064516129032253</v>
      </c>
      <c r="AF874" s="4">
        <v>75</v>
      </c>
      <c r="AG874" s="4">
        <v>101</v>
      </c>
      <c r="AH874" s="87">
        <f t="shared" si="277"/>
        <v>0.34666666666666668</v>
      </c>
      <c r="AI874" s="43">
        <f t="shared" si="278"/>
        <v>0.51485148514851486</v>
      </c>
      <c r="AJ874" s="53">
        <f t="shared" si="279"/>
        <v>2388.3999999999996</v>
      </c>
      <c r="AK874" s="53">
        <f t="shared" si="280"/>
        <v>119</v>
      </c>
      <c r="AL874" s="53">
        <f t="shared" si="281"/>
        <v>23</v>
      </c>
      <c r="AM874" s="88">
        <f t="shared" si="282"/>
        <v>9520</v>
      </c>
      <c r="AN874" s="88">
        <f t="shared" si="283"/>
        <v>27600</v>
      </c>
    </row>
    <row r="875" spans="1:40" ht="15" hidden="1" x14ac:dyDescent="0.25">
      <c r="A875" s="11" t="s">
        <v>859</v>
      </c>
      <c r="B875" s="13" t="s">
        <v>862</v>
      </c>
      <c r="C875" s="1" t="str">
        <f t="shared" si="267"/>
        <v>ŞIRNAK</v>
      </c>
      <c r="D875" s="14">
        <v>82</v>
      </c>
      <c r="E875" s="14">
        <v>207</v>
      </c>
      <c r="F875" s="14">
        <v>94</v>
      </c>
      <c r="G875" s="14">
        <v>383</v>
      </c>
      <c r="H875" s="15">
        <v>69</v>
      </c>
      <c r="I875" s="15">
        <v>178</v>
      </c>
      <c r="J875" s="15">
        <v>93</v>
      </c>
      <c r="K875" s="15">
        <v>340</v>
      </c>
      <c r="L875" s="49">
        <v>79</v>
      </c>
      <c r="M875" s="6">
        <v>1</v>
      </c>
      <c r="N875" s="16">
        <f t="shared" si="284"/>
        <v>-43</v>
      </c>
      <c r="O875" s="17">
        <f t="shared" si="285"/>
        <v>-0.1122715404699739</v>
      </c>
      <c r="P875" s="10">
        <v>199</v>
      </c>
      <c r="Q875" s="10">
        <v>279</v>
      </c>
      <c r="R875" s="10">
        <v>214</v>
      </c>
      <c r="S875" s="10">
        <v>270</v>
      </c>
      <c r="T875" s="10">
        <v>493</v>
      </c>
      <c r="U875" s="10">
        <v>692</v>
      </c>
      <c r="V875" s="18">
        <f t="shared" si="268"/>
        <v>0.34673366834170855</v>
      </c>
      <c r="W875" s="18">
        <f t="shared" si="269"/>
        <v>0.63799283154121866</v>
      </c>
      <c r="X875" s="18">
        <f t="shared" si="270"/>
        <v>0.7990654205607477</v>
      </c>
      <c r="Y875" s="18">
        <f t="shared" si="271"/>
        <v>0.7079107505070994</v>
      </c>
      <c r="Z875" s="18">
        <f t="shared" si="272"/>
        <v>0.60404624277456642</v>
      </c>
      <c r="AA875" s="47">
        <f t="shared" si="273"/>
        <v>144</v>
      </c>
      <c r="AB875" s="6">
        <f t="shared" si="274"/>
        <v>43</v>
      </c>
      <c r="AC875" s="40">
        <v>340</v>
      </c>
      <c r="AD875" s="40">
        <f t="shared" si="275"/>
        <v>0</v>
      </c>
      <c r="AE875" s="41">
        <f t="shared" si="276"/>
        <v>1</v>
      </c>
      <c r="AF875" s="4">
        <v>19</v>
      </c>
      <c r="AG875" s="4">
        <v>21</v>
      </c>
      <c r="AH875" s="87">
        <f t="shared" si="277"/>
        <v>0.10526315789473684</v>
      </c>
      <c r="AI875" s="43">
        <f t="shared" si="278"/>
        <v>0.19047619047619047</v>
      </c>
      <c r="AJ875" s="53">
        <f t="shared" si="279"/>
        <v>0</v>
      </c>
      <c r="AK875" s="53">
        <f t="shared" si="280"/>
        <v>0</v>
      </c>
      <c r="AL875" s="53">
        <f t="shared" si="281"/>
        <v>0</v>
      </c>
      <c r="AM875" s="88">
        <f t="shared" si="282"/>
        <v>0</v>
      </c>
      <c r="AN875" s="88">
        <f t="shared" si="283"/>
        <v>0</v>
      </c>
    </row>
    <row r="876" spans="1:40" ht="15" hidden="1" x14ac:dyDescent="0.25">
      <c r="A876" s="11" t="s">
        <v>859</v>
      </c>
      <c r="B876" s="13" t="s">
        <v>863</v>
      </c>
      <c r="C876" s="1" t="str">
        <f t="shared" si="267"/>
        <v>ŞIRNAK</v>
      </c>
      <c r="D876" s="14">
        <v>133</v>
      </c>
      <c r="E876" s="14">
        <v>737</v>
      </c>
      <c r="F876" s="14">
        <v>477</v>
      </c>
      <c r="G876" s="14">
        <v>1347</v>
      </c>
      <c r="H876" s="15">
        <v>258</v>
      </c>
      <c r="I876" s="15">
        <v>982</v>
      </c>
      <c r="J876" s="15">
        <v>541</v>
      </c>
      <c r="K876" s="15">
        <v>1781</v>
      </c>
      <c r="L876" s="49">
        <v>462</v>
      </c>
      <c r="M876" s="6">
        <v>25</v>
      </c>
      <c r="N876" s="16">
        <f t="shared" si="284"/>
        <v>434</v>
      </c>
      <c r="O876" s="17">
        <f t="shared" si="285"/>
        <v>0.32219747587230885</v>
      </c>
      <c r="P876" s="10">
        <v>1494</v>
      </c>
      <c r="Q876" s="10">
        <v>2095</v>
      </c>
      <c r="R876" s="10">
        <v>1603</v>
      </c>
      <c r="S876" s="10">
        <v>2165</v>
      </c>
      <c r="T876" s="10">
        <v>3698</v>
      </c>
      <c r="U876" s="10">
        <v>5192</v>
      </c>
      <c r="V876" s="18">
        <f t="shared" si="268"/>
        <v>0.17269076305220885</v>
      </c>
      <c r="W876" s="18">
        <f t="shared" si="269"/>
        <v>0.46873508353221954</v>
      </c>
      <c r="X876" s="18">
        <f t="shared" si="270"/>
        <v>0.61010605115408612</v>
      </c>
      <c r="Y876" s="18">
        <f t="shared" si="271"/>
        <v>0.53001622498647916</v>
      </c>
      <c r="Z876" s="18">
        <f t="shared" si="272"/>
        <v>0.42719568567026195</v>
      </c>
      <c r="AA876" s="47">
        <f t="shared" si="273"/>
        <v>1738</v>
      </c>
      <c r="AB876" s="6">
        <f t="shared" si="274"/>
        <v>625</v>
      </c>
      <c r="AC876" s="40">
        <v>1781</v>
      </c>
      <c r="AD876" s="40">
        <f t="shared" si="275"/>
        <v>0</v>
      </c>
      <c r="AE876" s="41">
        <f t="shared" si="276"/>
        <v>1</v>
      </c>
      <c r="AF876" s="4">
        <v>96</v>
      </c>
      <c r="AG876" s="4">
        <v>119</v>
      </c>
      <c r="AH876" s="87">
        <f t="shared" si="277"/>
        <v>0.23958333333333334</v>
      </c>
      <c r="AI876" s="43">
        <f t="shared" si="278"/>
        <v>0.38655462184873951</v>
      </c>
      <c r="AJ876" s="53">
        <f t="shared" si="279"/>
        <v>628.59999999999991</v>
      </c>
      <c r="AK876" s="53">
        <f t="shared" si="280"/>
        <v>31</v>
      </c>
      <c r="AL876" s="53">
        <f t="shared" si="281"/>
        <v>6</v>
      </c>
      <c r="AM876" s="88">
        <f t="shared" si="282"/>
        <v>2480</v>
      </c>
      <c r="AN876" s="88">
        <f t="shared" si="283"/>
        <v>7200</v>
      </c>
    </row>
    <row r="877" spans="1:40" ht="15" hidden="1" x14ac:dyDescent="0.25">
      <c r="A877" s="11" t="s">
        <v>859</v>
      </c>
      <c r="B877" s="13" t="s">
        <v>1084</v>
      </c>
      <c r="C877" s="1" t="str">
        <f t="shared" si="267"/>
        <v>ŞIRNAK</v>
      </c>
      <c r="D877" s="14">
        <v>205</v>
      </c>
      <c r="E877" s="14">
        <v>933</v>
      </c>
      <c r="F877" s="14">
        <v>640</v>
      </c>
      <c r="G877" s="14">
        <v>1778</v>
      </c>
      <c r="H877" s="15">
        <v>166</v>
      </c>
      <c r="I877" s="15">
        <v>883</v>
      </c>
      <c r="J877" s="15">
        <v>773</v>
      </c>
      <c r="K877" s="15">
        <v>1822</v>
      </c>
      <c r="L877" s="49">
        <v>409</v>
      </c>
      <c r="M877" s="6">
        <v>63</v>
      </c>
      <c r="N877" s="16">
        <f t="shared" si="284"/>
        <v>44</v>
      </c>
      <c r="O877" s="17">
        <f t="shared" si="285"/>
        <v>2.4746906636670417E-2</v>
      </c>
      <c r="P877" s="10">
        <v>1751</v>
      </c>
      <c r="Q877" s="10">
        <v>2302</v>
      </c>
      <c r="R877" s="10">
        <v>1787</v>
      </c>
      <c r="S877" s="10">
        <v>2423</v>
      </c>
      <c r="T877" s="10">
        <v>4089</v>
      </c>
      <c r="U877" s="10">
        <v>5840</v>
      </c>
      <c r="V877" s="18">
        <f t="shared" si="268"/>
        <v>9.4802969731581949E-2</v>
      </c>
      <c r="W877" s="18">
        <f t="shared" si="269"/>
        <v>0.38357949609035619</v>
      </c>
      <c r="X877" s="18">
        <f t="shared" si="270"/>
        <v>0.62618914381645219</v>
      </c>
      <c r="Y877" s="18">
        <f t="shared" si="271"/>
        <v>0.48960626069943752</v>
      </c>
      <c r="Z877" s="18">
        <f t="shared" si="272"/>
        <v>0.37123287671232874</v>
      </c>
      <c r="AA877" s="47">
        <f t="shared" si="273"/>
        <v>2087</v>
      </c>
      <c r="AB877" s="6">
        <f t="shared" si="274"/>
        <v>668</v>
      </c>
      <c r="AC877" s="40">
        <v>1771</v>
      </c>
      <c r="AD877" s="40">
        <f t="shared" si="275"/>
        <v>51</v>
      </c>
      <c r="AE877" s="41">
        <f t="shared" si="276"/>
        <v>0.97200878155872672</v>
      </c>
      <c r="AF877" s="4">
        <v>80</v>
      </c>
      <c r="AG877" s="4">
        <v>92</v>
      </c>
      <c r="AH877" s="87">
        <f t="shared" si="277"/>
        <v>0.15</v>
      </c>
      <c r="AI877" s="43">
        <f t="shared" si="278"/>
        <v>0.2608695652173913</v>
      </c>
      <c r="AJ877" s="53">
        <f t="shared" si="279"/>
        <v>860.29999999999973</v>
      </c>
      <c r="AK877" s="53">
        <f t="shared" si="280"/>
        <v>43</v>
      </c>
      <c r="AL877" s="53">
        <f t="shared" si="281"/>
        <v>8</v>
      </c>
      <c r="AM877" s="88">
        <f t="shared" si="282"/>
        <v>3440</v>
      </c>
      <c r="AN877" s="88">
        <f t="shared" si="283"/>
        <v>9600</v>
      </c>
    </row>
    <row r="878" spans="1:40" ht="15" hidden="1" x14ac:dyDescent="0.25">
      <c r="A878" s="11" t="s">
        <v>859</v>
      </c>
      <c r="B878" s="13" t="s">
        <v>864</v>
      </c>
      <c r="C878" s="1" t="str">
        <f t="shared" si="267"/>
        <v>ŞIRNAK</v>
      </c>
      <c r="D878" s="14">
        <v>194</v>
      </c>
      <c r="E878" s="14">
        <v>865</v>
      </c>
      <c r="F878" s="14">
        <v>609</v>
      </c>
      <c r="G878" s="14">
        <v>1668</v>
      </c>
      <c r="H878" s="15">
        <v>192</v>
      </c>
      <c r="I878" s="15">
        <v>942</v>
      </c>
      <c r="J878" s="15">
        <v>481</v>
      </c>
      <c r="K878" s="15">
        <v>1615</v>
      </c>
      <c r="L878" s="49">
        <v>776</v>
      </c>
      <c r="M878" s="6">
        <v>31</v>
      </c>
      <c r="N878" s="16">
        <f t="shared" si="284"/>
        <v>-53</v>
      </c>
      <c r="O878" s="17">
        <f t="shared" si="285"/>
        <v>-3.1774580335731412E-2</v>
      </c>
      <c r="P878" s="10">
        <v>2548</v>
      </c>
      <c r="Q878" s="10">
        <v>3313</v>
      </c>
      <c r="R878" s="10">
        <v>2488</v>
      </c>
      <c r="S878" s="10">
        <v>3399</v>
      </c>
      <c r="T878" s="10">
        <v>5801</v>
      </c>
      <c r="U878" s="10">
        <v>8349</v>
      </c>
      <c r="V878" s="18">
        <f t="shared" si="268"/>
        <v>7.5353218210361061E-2</v>
      </c>
      <c r="W878" s="18">
        <f t="shared" si="269"/>
        <v>0.28433444008451553</v>
      </c>
      <c r="X878" s="18">
        <f t="shared" si="270"/>
        <v>0.49276527331189712</v>
      </c>
      <c r="Y878" s="18">
        <f t="shared" si="271"/>
        <v>0.37372866747112565</v>
      </c>
      <c r="Z878" s="18">
        <f t="shared" si="272"/>
        <v>0.28266858306383996</v>
      </c>
      <c r="AA878" s="47">
        <f t="shared" si="273"/>
        <v>3633</v>
      </c>
      <c r="AB878" s="6">
        <f t="shared" si="274"/>
        <v>1262</v>
      </c>
      <c r="AC878" s="40">
        <v>1600</v>
      </c>
      <c r="AD878" s="40">
        <f t="shared" si="275"/>
        <v>15</v>
      </c>
      <c r="AE878" s="41">
        <f t="shared" si="276"/>
        <v>0.99071207430340558</v>
      </c>
      <c r="AF878" s="4">
        <v>77</v>
      </c>
      <c r="AG878" s="4">
        <v>87</v>
      </c>
      <c r="AH878" s="87">
        <f t="shared" si="277"/>
        <v>0.12987012987012986</v>
      </c>
      <c r="AI878" s="43">
        <f t="shared" si="278"/>
        <v>0.22988505747126436</v>
      </c>
      <c r="AJ878" s="53">
        <f t="shared" si="279"/>
        <v>1892.6999999999998</v>
      </c>
      <c r="AK878" s="53">
        <f t="shared" si="280"/>
        <v>94</v>
      </c>
      <c r="AL878" s="53">
        <f t="shared" si="281"/>
        <v>18</v>
      </c>
      <c r="AM878" s="88">
        <f t="shared" si="282"/>
        <v>7520</v>
      </c>
      <c r="AN878" s="88">
        <f t="shared" si="283"/>
        <v>21600</v>
      </c>
    </row>
    <row r="879" spans="1:40" ht="15" hidden="1" x14ac:dyDescent="0.25">
      <c r="A879" s="11" t="s">
        <v>859</v>
      </c>
      <c r="B879" s="13" t="s">
        <v>865</v>
      </c>
      <c r="C879" s="1" t="str">
        <f t="shared" si="267"/>
        <v>ŞIRNAK</v>
      </c>
      <c r="D879" s="14">
        <v>42</v>
      </c>
      <c r="E879" s="14">
        <v>418</v>
      </c>
      <c r="F879" s="14">
        <v>279</v>
      </c>
      <c r="G879" s="14">
        <v>739</v>
      </c>
      <c r="H879" s="15">
        <v>80</v>
      </c>
      <c r="I879" s="15">
        <v>482</v>
      </c>
      <c r="J879" s="15">
        <v>255</v>
      </c>
      <c r="K879" s="15">
        <v>817</v>
      </c>
      <c r="L879" s="49">
        <v>213</v>
      </c>
      <c r="M879" s="6">
        <v>6</v>
      </c>
      <c r="N879" s="16">
        <f t="shared" si="284"/>
        <v>78</v>
      </c>
      <c r="O879" s="17">
        <f t="shared" si="285"/>
        <v>0.10554803788903924</v>
      </c>
      <c r="P879" s="10">
        <v>659</v>
      </c>
      <c r="Q879" s="10">
        <v>856</v>
      </c>
      <c r="R879" s="10">
        <v>647</v>
      </c>
      <c r="S879" s="10">
        <v>888</v>
      </c>
      <c r="T879" s="10">
        <v>1503</v>
      </c>
      <c r="U879" s="10">
        <v>2162</v>
      </c>
      <c r="V879" s="18">
        <f t="shared" si="268"/>
        <v>0.12139605462822459</v>
      </c>
      <c r="W879" s="18">
        <f t="shared" si="269"/>
        <v>0.56308411214953269</v>
      </c>
      <c r="X879" s="18">
        <f t="shared" si="270"/>
        <v>0.71406491499227198</v>
      </c>
      <c r="Y879" s="18">
        <f t="shared" si="271"/>
        <v>0.62807717897538262</v>
      </c>
      <c r="Z879" s="18">
        <f t="shared" si="272"/>
        <v>0.47363552266419984</v>
      </c>
      <c r="AA879" s="47">
        <f t="shared" si="273"/>
        <v>559</v>
      </c>
      <c r="AB879" s="6">
        <f t="shared" si="274"/>
        <v>185</v>
      </c>
      <c r="AC879" s="40">
        <v>817</v>
      </c>
      <c r="AD879" s="40">
        <f t="shared" si="275"/>
        <v>0</v>
      </c>
      <c r="AE879" s="41">
        <f t="shared" si="276"/>
        <v>1</v>
      </c>
      <c r="AF879" s="4">
        <v>47</v>
      </c>
      <c r="AG879" s="4">
        <v>42</v>
      </c>
      <c r="AH879" s="87">
        <f t="shared" si="277"/>
        <v>0</v>
      </c>
      <c r="AI879" s="43">
        <f t="shared" si="278"/>
        <v>0</v>
      </c>
      <c r="AJ879" s="53">
        <f t="shared" si="279"/>
        <v>108.09999999999991</v>
      </c>
      <c r="AK879" s="53">
        <f t="shared" si="280"/>
        <v>5</v>
      </c>
      <c r="AL879" s="53">
        <f t="shared" si="281"/>
        <v>1</v>
      </c>
      <c r="AM879" s="88">
        <f t="shared" si="282"/>
        <v>400</v>
      </c>
      <c r="AN879" s="88">
        <f t="shared" si="283"/>
        <v>1200</v>
      </c>
    </row>
    <row r="880" spans="1:40" ht="15" hidden="1" x14ac:dyDescent="0.25">
      <c r="A880" s="11" t="s">
        <v>866</v>
      </c>
      <c r="B880" s="13" t="s">
        <v>867</v>
      </c>
      <c r="C880" s="1" t="str">
        <f t="shared" si="267"/>
        <v>TEKİRDAĞ</v>
      </c>
      <c r="D880" s="14">
        <v>122</v>
      </c>
      <c r="E880" s="14">
        <v>670</v>
      </c>
      <c r="F880" s="14">
        <v>1573</v>
      </c>
      <c r="G880" s="14">
        <v>2365</v>
      </c>
      <c r="H880" s="15">
        <v>134</v>
      </c>
      <c r="I880" s="15">
        <v>497</v>
      </c>
      <c r="J880" s="15">
        <v>1202</v>
      </c>
      <c r="K880" s="15">
        <v>1833</v>
      </c>
      <c r="L880" s="49">
        <v>43</v>
      </c>
      <c r="M880" s="6">
        <v>275</v>
      </c>
      <c r="N880" s="16">
        <f t="shared" si="284"/>
        <v>-532</v>
      </c>
      <c r="O880" s="17">
        <f t="shared" si="285"/>
        <v>-0.22494714587737843</v>
      </c>
      <c r="P880" s="10">
        <v>1693</v>
      </c>
      <c r="Q880" s="10">
        <v>2209</v>
      </c>
      <c r="R880" s="10">
        <v>1764</v>
      </c>
      <c r="S880" s="10">
        <v>2301</v>
      </c>
      <c r="T880" s="10">
        <v>3973</v>
      </c>
      <c r="U880" s="10">
        <v>5666</v>
      </c>
      <c r="V880" s="18">
        <f t="shared" si="268"/>
        <v>7.9149438865918492E-2</v>
      </c>
      <c r="W880" s="18">
        <f t="shared" si="269"/>
        <v>0.22498868266183794</v>
      </c>
      <c r="X880" s="18">
        <f t="shared" si="270"/>
        <v>0.54988662131519273</v>
      </c>
      <c r="Y880" s="18">
        <f t="shared" si="271"/>
        <v>0.36924238610621696</v>
      </c>
      <c r="Z880" s="18">
        <f t="shared" si="272"/>
        <v>0.28256265442993295</v>
      </c>
      <c r="AA880" s="47">
        <f t="shared" si="273"/>
        <v>2506</v>
      </c>
      <c r="AB880" s="6">
        <f t="shared" si="274"/>
        <v>794</v>
      </c>
      <c r="AC880" s="40">
        <v>1650</v>
      </c>
      <c r="AD880" s="40">
        <f t="shared" si="275"/>
        <v>183</v>
      </c>
      <c r="AE880" s="41">
        <f t="shared" si="276"/>
        <v>0.90016366612111298</v>
      </c>
      <c r="AF880" s="4">
        <v>52</v>
      </c>
      <c r="AG880" s="4">
        <v>88</v>
      </c>
      <c r="AH880" s="87">
        <f t="shared" si="277"/>
        <v>0.69230769230769229</v>
      </c>
      <c r="AI880" s="43">
        <f t="shared" si="278"/>
        <v>0.81818181818181823</v>
      </c>
      <c r="AJ880" s="53">
        <f t="shared" si="279"/>
        <v>1314.1</v>
      </c>
      <c r="AK880" s="53">
        <f t="shared" si="280"/>
        <v>65</v>
      </c>
      <c r="AL880" s="53">
        <f t="shared" si="281"/>
        <v>13</v>
      </c>
      <c r="AM880" s="88">
        <f t="shared" si="282"/>
        <v>5200</v>
      </c>
      <c r="AN880" s="88">
        <f t="shared" si="283"/>
        <v>15600</v>
      </c>
    </row>
    <row r="881" spans="1:40" ht="15" hidden="1" customHeight="1" x14ac:dyDescent="0.25">
      <c r="A881" s="11" t="s">
        <v>866</v>
      </c>
      <c r="B881" s="13" t="s">
        <v>868</v>
      </c>
      <c r="C881" s="1" t="str">
        <f t="shared" si="267"/>
        <v>TEKİRDAĞ</v>
      </c>
      <c r="D881" s="14">
        <v>394</v>
      </c>
      <c r="E881" s="14">
        <v>1182</v>
      </c>
      <c r="F881" s="14">
        <v>2225</v>
      </c>
      <c r="G881" s="14">
        <v>3801</v>
      </c>
      <c r="H881" s="15">
        <v>409</v>
      </c>
      <c r="I881" s="15">
        <v>1124</v>
      </c>
      <c r="J881" s="15">
        <v>2122</v>
      </c>
      <c r="K881" s="15">
        <v>3655</v>
      </c>
      <c r="L881" s="49">
        <v>42</v>
      </c>
      <c r="M881" s="6">
        <v>571</v>
      </c>
      <c r="N881" s="16">
        <f t="shared" si="284"/>
        <v>-146</v>
      </c>
      <c r="O881" s="17">
        <f t="shared" si="285"/>
        <v>-3.8410944488292555E-2</v>
      </c>
      <c r="P881" s="10">
        <v>2657</v>
      </c>
      <c r="Q881" s="10">
        <v>3531</v>
      </c>
      <c r="R881" s="10">
        <v>2654</v>
      </c>
      <c r="S881" s="10">
        <v>3563</v>
      </c>
      <c r="T881" s="10">
        <v>6185</v>
      </c>
      <c r="U881" s="10">
        <v>8842</v>
      </c>
      <c r="V881" s="18">
        <f t="shared" si="268"/>
        <v>0.15393300715092209</v>
      </c>
      <c r="W881" s="18">
        <f t="shared" si="269"/>
        <v>0.31832342112715944</v>
      </c>
      <c r="X881" s="18">
        <f t="shared" si="270"/>
        <v>0.6002260738507913</v>
      </c>
      <c r="Y881" s="18">
        <f t="shared" si="271"/>
        <v>0.43928860145513338</v>
      </c>
      <c r="Z881" s="18">
        <f t="shared" si="272"/>
        <v>0.35353992309432253</v>
      </c>
      <c r="AA881" s="47">
        <f t="shared" si="273"/>
        <v>3468</v>
      </c>
      <c r="AB881" s="6">
        <f t="shared" si="274"/>
        <v>1061</v>
      </c>
      <c r="AC881" s="40">
        <v>2585</v>
      </c>
      <c r="AD881" s="40">
        <f t="shared" si="275"/>
        <v>1070</v>
      </c>
      <c r="AE881" s="41">
        <f t="shared" si="276"/>
        <v>0.707250341997264</v>
      </c>
      <c r="AF881" s="4">
        <v>86</v>
      </c>
      <c r="AG881" s="4">
        <v>137</v>
      </c>
      <c r="AH881" s="87">
        <f t="shared" si="277"/>
        <v>0.59302325581395354</v>
      </c>
      <c r="AI881" s="43">
        <f t="shared" si="278"/>
        <v>0.74452554744525545</v>
      </c>
      <c r="AJ881" s="53">
        <f t="shared" si="279"/>
        <v>1612.5</v>
      </c>
      <c r="AK881" s="53">
        <f t="shared" si="280"/>
        <v>80</v>
      </c>
      <c r="AL881" s="53">
        <f t="shared" si="281"/>
        <v>16</v>
      </c>
      <c r="AM881" s="88">
        <f t="shared" si="282"/>
        <v>6400</v>
      </c>
      <c r="AN881" s="88">
        <f t="shared" si="283"/>
        <v>19200</v>
      </c>
    </row>
    <row r="882" spans="1:40" ht="15" hidden="1" x14ac:dyDescent="0.25">
      <c r="A882" s="22" t="s">
        <v>866</v>
      </c>
      <c r="B882" s="23" t="s">
        <v>869</v>
      </c>
      <c r="C882" s="1" t="str">
        <f t="shared" si="267"/>
        <v>TEKİRDAĞ</v>
      </c>
      <c r="D882" s="24">
        <v>0</v>
      </c>
      <c r="E882" s="24">
        <v>0</v>
      </c>
      <c r="F882" s="24">
        <v>0</v>
      </c>
      <c r="G882" s="24">
        <v>0</v>
      </c>
      <c r="H882" s="15">
        <v>43</v>
      </c>
      <c r="I882" s="15">
        <v>164</v>
      </c>
      <c r="J882" s="15">
        <v>409</v>
      </c>
      <c r="K882" s="15">
        <v>616</v>
      </c>
      <c r="L882" s="49">
        <v>30</v>
      </c>
      <c r="M882" s="6">
        <v>93</v>
      </c>
      <c r="N882" s="16">
        <v>0</v>
      </c>
      <c r="O882" s="17">
        <v>0</v>
      </c>
      <c r="P882" s="10">
        <v>672</v>
      </c>
      <c r="Q882" s="10">
        <v>791</v>
      </c>
      <c r="R882" s="10">
        <v>630</v>
      </c>
      <c r="S882" s="10">
        <v>798</v>
      </c>
      <c r="T882" s="10">
        <v>1421</v>
      </c>
      <c r="U882" s="10">
        <v>2093</v>
      </c>
      <c r="V882" s="18">
        <f t="shared" si="268"/>
        <v>6.3988095238095233E-2</v>
      </c>
      <c r="W882" s="18">
        <f t="shared" si="269"/>
        <v>0.20733249051833122</v>
      </c>
      <c r="X882" s="18">
        <f t="shared" si="270"/>
        <v>0.54920634920634925</v>
      </c>
      <c r="Y882" s="18">
        <f t="shared" si="271"/>
        <v>0.3589021815622801</v>
      </c>
      <c r="Z882" s="18">
        <f t="shared" si="272"/>
        <v>0.26421404682274247</v>
      </c>
      <c r="AA882" s="47">
        <f t="shared" si="273"/>
        <v>911</v>
      </c>
      <c r="AB882" s="6">
        <f t="shared" si="274"/>
        <v>284</v>
      </c>
      <c r="AC882" s="40">
        <v>578</v>
      </c>
      <c r="AD882" s="40">
        <f t="shared" si="275"/>
        <v>38</v>
      </c>
      <c r="AE882" s="41">
        <f t="shared" si="276"/>
        <v>0.93831168831168832</v>
      </c>
      <c r="AF882" s="4">
        <v>30</v>
      </c>
      <c r="AG882" s="4">
        <v>34</v>
      </c>
      <c r="AH882" s="87">
        <f t="shared" si="277"/>
        <v>0.13333333333333333</v>
      </c>
      <c r="AI882" s="43">
        <f t="shared" si="278"/>
        <v>0.23529411764705882</v>
      </c>
      <c r="AJ882" s="53">
        <f t="shared" si="279"/>
        <v>484.69999999999993</v>
      </c>
      <c r="AK882" s="53">
        <f t="shared" si="280"/>
        <v>24</v>
      </c>
      <c r="AL882" s="53">
        <f t="shared" si="281"/>
        <v>4</v>
      </c>
      <c r="AM882" s="88">
        <f t="shared" si="282"/>
        <v>1920</v>
      </c>
      <c r="AN882" s="88">
        <f t="shared" si="283"/>
        <v>4800</v>
      </c>
    </row>
    <row r="883" spans="1:40" ht="15" hidden="1" x14ac:dyDescent="0.25">
      <c r="A883" s="11" t="s">
        <v>866</v>
      </c>
      <c r="B883" s="13" t="s">
        <v>870</v>
      </c>
      <c r="C883" s="1" t="str">
        <f t="shared" si="267"/>
        <v>TEKİRDAĞ</v>
      </c>
      <c r="D883" s="14">
        <v>30</v>
      </c>
      <c r="E883" s="14">
        <v>87</v>
      </c>
      <c r="F883" s="14">
        <v>195</v>
      </c>
      <c r="G883" s="14">
        <v>312</v>
      </c>
      <c r="H883" s="15">
        <v>28</v>
      </c>
      <c r="I883" s="15">
        <v>82</v>
      </c>
      <c r="J883" s="15">
        <v>196</v>
      </c>
      <c r="K883" s="15">
        <v>306</v>
      </c>
      <c r="L883" s="49">
        <v>11</v>
      </c>
      <c r="M883" s="6">
        <v>40</v>
      </c>
      <c r="N883" s="16">
        <f>K883-G883</f>
        <v>-6</v>
      </c>
      <c r="O883" s="17">
        <f>(K883-G883)/G883</f>
        <v>-1.9230769230769232E-2</v>
      </c>
      <c r="P883" s="10">
        <v>244</v>
      </c>
      <c r="Q883" s="10">
        <v>344</v>
      </c>
      <c r="R883" s="10">
        <v>253</v>
      </c>
      <c r="S883" s="10">
        <v>331</v>
      </c>
      <c r="T883" s="10">
        <v>597</v>
      </c>
      <c r="U883" s="10">
        <v>841</v>
      </c>
      <c r="V883" s="18">
        <f t="shared" si="268"/>
        <v>0.11475409836065574</v>
      </c>
      <c r="W883" s="18">
        <f t="shared" si="269"/>
        <v>0.23837209302325582</v>
      </c>
      <c r="X883" s="18">
        <f t="shared" si="270"/>
        <v>0.66007905138339917</v>
      </c>
      <c r="Y883" s="18">
        <f t="shared" si="271"/>
        <v>0.41708542713567837</v>
      </c>
      <c r="Z883" s="18">
        <f t="shared" si="272"/>
        <v>0.32936979785969084</v>
      </c>
      <c r="AA883" s="47">
        <f t="shared" si="273"/>
        <v>348</v>
      </c>
      <c r="AB883" s="6">
        <f t="shared" si="274"/>
        <v>86</v>
      </c>
      <c r="AC883" s="40">
        <v>306</v>
      </c>
      <c r="AD883" s="40">
        <f t="shared" si="275"/>
        <v>0</v>
      </c>
      <c r="AE883" s="41">
        <f t="shared" si="276"/>
        <v>1</v>
      </c>
      <c r="AF883" s="4">
        <v>15</v>
      </c>
      <c r="AG883" s="4">
        <v>19</v>
      </c>
      <c r="AH883" s="87">
        <f t="shared" si="277"/>
        <v>0.26666666666666666</v>
      </c>
      <c r="AI883" s="43">
        <f t="shared" si="278"/>
        <v>0.42105263157894735</v>
      </c>
      <c r="AJ883" s="53">
        <f t="shared" si="279"/>
        <v>168.89999999999998</v>
      </c>
      <c r="AK883" s="53">
        <f t="shared" si="280"/>
        <v>8</v>
      </c>
      <c r="AL883" s="53">
        <f t="shared" si="281"/>
        <v>1</v>
      </c>
      <c r="AM883" s="88">
        <f t="shared" si="282"/>
        <v>640</v>
      </c>
      <c r="AN883" s="88">
        <f t="shared" si="283"/>
        <v>1200</v>
      </c>
    </row>
    <row r="884" spans="1:40" ht="15" hidden="1" x14ac:dyDescent="0.25">
      <c r="A884" s="22" t="s">
        <v>866</v>
      </c>
      <c r="B884" s="23" t="s">
        <v>871</v>
      </c>
      <c r="C884" s="1" t="str">
        <f t="shared" si="267"/>
        <v>TEKİRDAĞ</v>
      </c>
      <c r="D884" s="24">
        <v>0</v>
      </c>
      <c r="E884" s="24">
        <v>0</v>
      </c>
      <c r="F884" s="24">
        <v>0</v>
      </c>
      <c r="G884" s="24">
        <v>0</v>
      </c>
      <c r="H884" s="15">
        <v>19</v>
      </c>
      <c r="I884" s="15">
        <v>237</v>
      </c>
      <c r="J884" s="15">
        <v>778</v>
      </c>
      <c r="K884" s="15">
        <v>1034</v>
      </c>
      <c r="L884" s="49">
        <v>77</v>
      </c>
      <c r="M884" s="6">
        <v>168</v>
      </c>
      <c r="N884" s="16">
        <v>0</v>
      </c>
      <c r="O884" s="17">
        <v>0</v>
      </c>
      <c r="P884" s="10">
        <v>1326</v>
      </c>
      <c r="Q884" s="10">
        <v>1718</v>
      </c>
      <c r="R884" s="10">
        <v>1402</v>
      </c>
      <c r="S884" s="10">
        <v>1802</v>
      </c>
      <c r="T884" s="10">
        <v>3120</v>
      </c>
      <c r="U884" s="10">
        <v>4446</v>
      </c>
      <c r="V884" s="18">
        <f t="shared" si="268"/>
        <v>1.4328808446455505E-2</v>
      </c>
      <c r="W884" s="18">
        <f t="shared" si="269"/>
        <v>0.13795110593713619</v>
      </c>
      <c r="X884" s="18">
        <f t="shared" si="270"/>
        <v>0.4900142653352354</v>
      </c>
      <c r="Y884" s="18">
        <f t="shared" si="271"/>
        <v>0.29615384615384616</v>
      </c>
      <c r="Z884" s="18">
        <f t="shared" si="272"/>
        <v>0.21210076473234368</v>
      </c>
      <c r="AA884" s="47">
        <f t="shared" si="273"/>
        <v>2196</v>
      </c>
      <c r="AB884" s="6">
        <f t="shared" si="274"/>
        <v>715</v>
      </c>
      <c r="AC884" s="40">
        <v>981</v>
      </c>
      <c r="AD884" s="40">
        <f t="shared" si="275"/>
        <v>53</v>
      </c>
      <c r="AE884" s="41">
        <f t="shared" si="276"/>
        <v>0.94874274661508706</v>
      </c>
      <c r="AF884" s="4">
        <v>24</v>
      </c>
      <c r="AG884" s="4">
        <v>45</v>
      </c>
      <c r="AH884" s="87">
        <f t="shared" si="277"/>
        <v>0.875</v>
      </c>
      <c r="AI884" s="43">
        <f t="shared" si="278"/>
        <v>0.93333333333333335</v>
      </c>
      <c r="AJ884" s="53">
        <f t="shared" si="279"/>
        <v>1260</v>
      </c>
      <c r="AK884" s="53">
        <f t="shared" si="280"/>
        <v>63</v>
      </c>
      <c r="AL884" s="53">
        <f t="shared" si="281"/>
        <v>12</v>
      </c>
      <c r="AM884" s="88">
        <f t="shared" si="282"/>
        <v>5040</v>
      </c>
      <c r="AN884" s="88">
        <f t="shared" si="283"/>
        <v>14400</v>
      </c>
    </row>
    <row r="885" spans="1:40" ht="15" hidden="1" x14ac:dyDescent="0.25">
      <c r="A885" s="11" t="s">
        <v>866</v>
      </c>
      <c r="B885" s="13" t="s">
        <v>872</v>
      </c>
      <c r="C885" s="1" t="str">
        <f t="shared" si="267"/>
        <v>TEKİRDAĞ</v>
      </c>
      <c r="D885" s="14">
        <v>34</v>
      </c>
      <c r="E885" s="14">
        <v>186</v>
      </c>
      <c r="F885" s="14">
        <v>356</v>
      </c>
      <c r="G885" s="14">
        <v>576</v>
      </c>
      <c r="H885" s="15">
        <v>54</v>
      </c>
      <c r="I885" s="15">
        <v>162</v>
      </c>
      <c r="J885" s="15">
        <v>418</v>
      </c>
      <c r="K885" s="15">
        <v>634</v>
      </c>
      <c r="L885" s="49">
        <v>18</v>
      </c>
      <c r="M885" s="6">
        <v>93</v>
      </c>
      <c r="N885" s="16">
        <f>K885-G885</f>
        <v>58</v>
      </c>
      <c r="O885" s="17">
        <f>(K885-G885)/G885</f>
        <v>0.10069444444444445</v>
      </c>
      <c r="P885" s="10">
        <v>391</v>
      </c>
      <c r="Q885" s="10">
        <v>504</v>
      </c>
      <c r="R885" s="10">
        <v>455</v>
      </c>
      <c r="S885" s="10">
        <v>571</v>
      </c>
      <c r="T885" s="10">
        <v>959</v>
      </c>
      <c r="U885" s="10">
        <v>1350</v>
      </c>
      <c r="V885" s="18">
        <f t="shared" si="268"/>
        <v>0.13810741687979539</v>
      </c>
      <c r="W885" s="18">
        <f t="shared" si="269"/>
        <v>0.32142857142857145</v>
      </c>
      <c r="X885" s="18">
        <f t="shared" si="270"/>
        <v>0.75384615384615383</v>
      </c>
      <c r="Y885" s="18">
        <f t="shared" si="271"/>
        <v>0.52659019812304486</v>
      </c>
      <c r="Z885" s="18">
        <f t="shared" si="272"/>
        <v>0.41407407407407409</v>
      </c>
      <c r="AA885" s="47">
        <f t="shared" si="273"/>
        <v>454</v>
      </c>
      <c r="AB885" s="6">
        <f t="shared" si="274"/>
        <v>112</v>
      </c>
      <c r="AC885" s="40">
        <v>615</v>
      </c>
      <c r="AD885" s="40">
        <f t="shared" si="275"/>
        <v>19</v>
      </c>
      <c r="AE885" s="41">
        <f t="shared" si="276"/>
        <v>0.97003154574132489</v>
      </c>
      <c r="AF885" s="4">
        <v>27</v>
      </c>
      <c r="AG885" s="4">
        <v>35</v>
      </c>
      <c r="AH885" s="87">
        <f t="shared" si="277"/>
        <v>0.29629629629629628</v>
      </c>
      <c r="AI885" s="43">
        <f t="shared" si="278"/>
        <v>0.45714285714285713</v>
      </c>
      <c r="AJ885" s="53">
        <f t="shared" si="279"/>
        <v>166.29999999999995</v>
      </c>
      <c r="AK885" s="53">
        <f t="shared" si="280"/>
        <v>8</v>
      </c>
      <c r="AL885" s="53">
        <f t="shared" si="281"/>
        <v>1</v>
      </c>
      <c r="AM885" s="88">
        <f t="shared" si="282"/>
        <v>640</v>
      </c>
      <c r="AN885" s="88">
        <f t="shared" si="283"/>
        <v>1200</v>
      </c>
    </row>
    <row r="886" spans="1:40" ht="15" hidden="1" x14ac:dyDescent="0.25">
      <c r="A886" s="11" t="s">
        <v>866</v>
      </c>
      <c r="B886" s="13" t="s">
        <v>873</v>
      </c>
      <c r="C886" s="1" t="str">
        <f t="shared" si="267"/>
        <v>TEKİRDAĞ</v>
      </c>
      <c r="D886" s="14">
        <v>34</v>
      </c>
      <c r="E886" s="14">
        <v>98</v>
      </c>
      <c r="F886" s="14">
        <v>121</v>
      </c>
      <c r="G886" s="14">
        <v>253</v>
      </c>
      <c r="H886" s="15">
        <v>37</v>
      </c>
      <c r="I886" s="15">
        <v>99</v>
      </c>
      <c r="J886" s="15">
        <v>121</v>
      </c>
      <c r="K886" s="15">
        <v>257</v>
      </c>
      <c r="L886" s="49">
        <v>25</v>
      </c>
      <c r="M886" s="6">
        <v>29</v>
      </c>
      <c r="N886" s="16">
        <f>K886-G886</f>
        <v>4</v>
      </c>
      <c r="O886" s="17">
        <f>(K886-G886)/G886</f>
        <v>1.5810276679841896E-2</v>
      </c>
      <c r="P886" s="10">
        <v>257</v>
      </c>
      <c r="Q886" s="10">
        <v>270</v>
      </c>
      <c r="R886" s="10">
        <v>194</v>
      </c>
      <c r="S886" s="10">
        <v>252</v>
      </c>
      <c r="T886" s="10">
        <v>464</v>
      </c>
      <c r="U886" s="10">
        <v>721</v>
      </c>
      <c r="V886" s="18">
        <f t="shared" si="268"/>
        <v>0.14396887159533073</v>
      </c>
      <c r="W886" s="18">
        <f t="shared" si="269"/>
        <v>0.36666666666666664</v>
      </c>
      <c r="X886" s="18">
        <f t="shared" si="270"/>
        <v>0.60309278350515461</v>
      </c>
      <c r="Y886" s="18">
        <f t="shared" si="271"/>
        <v>0.46551724137931033</v>
      </c>
      <c r="Z886" s="18">
        <f t="shared" si="272"/>
        <v>0.35090152565880722</v>
      </c>
      <c r="AA886" s="47">
        <f t="shared" si="273"/>
        <v>248</v>
      </c>
      <c r="AB886" s="6">
        <f t="shared" si="274"/>
        <v>77</v>
      </c>
      <c r="AC886" s="40">
        <v>257</v>
      </c>
      <c r="AD886" s="40">
        <f t="shared" si="275"/>
        <v>0</v>
      </c>
      <c r="AE886" s="41">
        <f t="shared" si="276"/>
        <v>1</v>
      </c>
      <c r="AF886" s="4">
        <v>8</v>
      </c>
      <c r="AG886" s="4">
        <v>15</v>
      </c>
      <c r="AH886" s="87">
        <f t="shared" si="277"/>
        <v>0.875</v>
      </c>
      <c r="AI886" s="43">
        <f t="shared" si="278"/>
        <v>0.93333333333333335</v>
      </c>
      <c r="AJ886" s="53">
        <f t="shared" si="279"/>
        <v>108.79999999999995</v>
      </c>
      <c r="AK886" s="53">
        <f t="shared" si="280"/>
        <v>5</v>
      </c>
      <c r="AL886" s="53">
        <f t="shared" si="281"/>
        <v>1</v>
      </c>
      <c r="AM886" s="88">
        <f t="shared" si="282"/>
        <v>400</v>
      </c>
      <c r="AN886" s="88">
        <f t="shared" si="283"/>
        <v>1200</v>
      </c>
    </row>
    <row r="887" spans="1:40" ht="15" hidden="1" x14ac:dyDescent="0.25">
      <c r="A887" s="11" t="s">
        <v>866</v>
      </c>
      <c r="B887" s="13" t="s">
        <v>874</v>
      </c>
      <c r="C887" s="1" t="str">
        <f t="shared" si="267"/>
        <v>TEKİRDAĞ</v>
      </c>
      <c r="D887" s="14">
        <v>48</v>
      </c>
      <c r="E887" s="14">
        <v>157</v>
      </c>
      <c r="F887" s="14">
        <v>243</v>
      </c>
      <c r="G887" s="14">
        <v>448</v>
      </c>
      <c r="H887" s="15">
        <v>37</v>
      </c>
      <c r="I887" s="15">
        <v>101</v>
      </c>
      <c r="J887" s="15">
        <v>271</v>
      </c>
      <c r="K887" s="15">
        <v>409</v>
      </c>
      <c r="L887" s="49">
        <v>2</v>
      </c>
      <c r="M887" s="6">
        <v>70</v>
      </c>
      <c r="N887" s="16">
        <f>K887-G887</f>
        <v>-39</v>
      </c>
      <c r="O887" s="17">
        <f>(K887-G887)/G887</f>
        <v>-8.7053571428571425E-2</v>
      </c>
      <c r="P887" s="10">
        <v>237</v>
      </c>
      <c r="Q887" s="10">
        <v>301</v>
      </c>
      <c r="R887" s="10">
        <v>267</v>
      </c>
      <c r="S887" s="10">
        <v>330</v>
      </c>
      <c r="T887" s="10">
        <v>568</v>
      </c>
      <c r="U887" s="10">
        <v>805</v>
      </c>
      <c r="V887" s="18">
        <f t="shared" si="268"/>
        <v>0.15611814345991562</v>
      </c>
      <c r="W887" s="18">
        <f t="shared" si="269"/>
        <v>0.33554817275747506</v>
      </c>
      <c r="X887" s="18">
        <f t="shared" si="270"/>
        <v>0.76029962546816476</v>
      </c>
      <c r="Y887" s="18">
        <f t="shared" si="271"/>
        <v>0.53521126760563376</v>
      </c>
      <c r="Z887" s="18">
        <f t="shared" si="272"/>
        <v>0.42360248447204968</v>
      </c>
      <c r="AA887" s="47">
        <f t="shared" si="273"/>
        <v>264</v>
      </c>
      <c r="AB887" s="6">
        <f t="shared" si="274"/>
        <v>64</v>
      </c>
      <c r="AC887" s="40">
        <v>409</v>
      </c>
      <c r="AD887" s="40">
        <f t="shared" si="275"/>
        <v>0</v>
      </c>
      <c r="AE887" s="41">
        <f t="shared" si="276"/>
        <v>1</v>
      </c>
      <c r="AF887" s="4">
        <v>16</v>
      </c>
      <c r="AG887" s="4">
        <v>23</v>
      </c>
      <c r="AH887" s="87">
        <f t="shared" si="277"/>
        <v>0.4375</v>
      </c>
      <c r="AI887" s="43">
        <f t="shared" si="278"/>
        <v>0.60869565217391308</v>
      </c>
      <c r="AJ887" s="53">
        <f t="shared" si="279"/>
        <v>93.599999999999966</v>
      </c>
      <c r="AK887" s="53">
        <f t="shared" si="280"/>
        <v>4</v>
      </c>
      <c r="AL887" s="53">
        <f t="shared" si="281"/>
        <v>0</v>
      </c>
      <c r="AM887" s="88">
        <f t="shared" si="282"/>
        <v>320</v>
      </c>
      <c r="AN887" s="88">
        <f t="shared" si="283"/>
        <v>0</v>
      </c>
    </row>
    <row r="888" spans="1:40" ht="15" hidden="1" x14ac:dyDescent="0.25">
      <c r="A888" s="11" t="s">
        <v>866</v>
      </c>
      <c r="B888" s="13" t="s">
        <v>1099</v>
      </c>
      <c r="C888" s="1" t="str">
        <f t="shared" si="267"/>
        <v>TEKİRDAĞ</v>
      </c>
      <c r="D888" s="14">
        <v>32</v>
      </c>
      <c r="E888" s="14">
        <v>131</v>
      </c>
      <c r="F888" s="14">
        <v>300</v>
      </c>
      <c r="G888" s="14">
        <v>463</v>
      </c>
      <c r="H888" s="15">
        <v>45</v>
      </c>
      <c r="I888" s="15">
        <v>124</v>
      </c>
      <c r="J888" s="15">
        <v>344</v>
      </c>
      <c r="K888" s="15">
        <v>513</v>
      </c>
      <c r="L888" s="49">
        <v>20</v>
      </c>
      <c r="M888" s="6">
        <v>77</v>
      </c>
      <c r="N888" s="16">
        <f>K888-G888</f>
        <v>50</v>
      </c>
      <c r="O888" s="17">
        <f>(K888-G888)/G888</f>
        <v>0.10799136069114471</v>
      </c>
      <c r="P888" s="10">
        <v>476</v>
      </c>
      <c r="Q888" s="10">
        <v>658</v>
      </c>
      <c r="R888" s="10">
        <v>440</v>
      </c>
      <c r="S888" s="10">
        <v>588</v>
      </c>
      <c r="T888" s="10">
        <v>1098</v>
      </c>
      <c r="U888" s="10">
        <v>1574</v>
      </c>
      <c r="V888" s="18">
        <f t="shared" si="268"/>
        <v>9.4537815126050417E-2</v>
      </c>
      <c r="W888" s="18">
        <f t="shared" si="269"/>
        <v>0.18844984802431611</v>
      </c>
      <c r="X888" s="18">
        <f t="shared" si="270"/>
        <v>0.65227272727272723</v>
      </c>
      <c r="Y888" s="18">
        <f t="shared" si="271"/>
        <v>0.37431693989071041</v>
      </c>
      <c r="Z888" s="18">
        <f t="shared" si="272"/>
        <v>0.28970775095298601</v>
      </c>
      <c r="AA888" s="47">
        <f t="shared" si="273"/>
        <v>687</v>
      </c>
      <c r="AB888" s="6">
        <f t="shared" si="274"/>
        <v>153</v>
      </c>
      <c r="AC888" s="40">
        <v>513</v>
      </c>
      <c r="AD888" s="40">
        <f t="shared" si="275"/>
        <v>0</v>
      </c>
      <c r="AE888" s="41">
        <f t="shared" si="276"/>
        <v>1</v>
      </c>
      <c r="AF888" s="4">
        <v>20</v>
      </c>
      <c r="AG888" s="4">
        <v>31</v>
      </c>
      <c r="AH888" s="87">
        <f t="shared" si="277"/>
        <v>0.55000000000000004</v>
      </c>
      <c r="AI888" s="43">
        <f t="shared" si="278"/>
        <v>0.70967741935483875</v>
      </c>
      <c r="AJ888" s="53">
        <f t="shared" si="279"/>
        <v>357.59999999999991</v>
      </c>
      <c r="AK888" s="53">
        <f t="shared" si="280"/>
        <v>17</v>
      </c>
      <c r="AL888" s="53">
        <f t="shared" si="281"/>
        <v>3</v>
      </c>
      <c r="AM888" s="88">
        <f t="shared" si="282"/>
        <v>1360</v>
      </c>
      <c r="AN888" s="88">
        <f t="shared" si="283"/>
        <v>3600</v>
      </c>
    </row>
    <row r="889" spans="1:40" ht="15" hidden="1" x14ac:dyDescent="0.25">
      <c r="A889" s="22" t="s">
        <v>866</v>
      </c>
      <c r="B889" s="23" t="s">
        <v>875</v>
      </c>
      <c r="C889" s="1" t="str">
        <f t="shared" si="267"/>
        <v>TEKİRDAĞ</v>
      </c>
      <c r="D889" s="24">
        <v>0</v>
      </c>
      <c r="E889" s="24">
        <v>0</v>
      </c>
      <c r="F889" s="24">
        <v>0</v>
      </c>
      <c r="G889" s="24">
        <v>0</v>
      </c>
      <c r="H889" s="15">
        <v>361</v>
      </c>
      <c r="I889" s="15">
        <v>803</v>
      </c>
      <c r="J889" s="15">
        <v>1566</v>
      </c>
      <c r="K889" s="15">
        <v>2730</v>
      </c>
      <c r="L889" s="49">
        <v>29</v>
      </c>
      <c r="M889" s="6">
        <v>478</v>
      </c>
      <c r="N889" s="16">
        <v>0</v>
      </c>
      <c r="O889" s="17">
        <v>0</v>
      </c>
      <c r="P889" s="10">
        <v>1544</v>
      </c>
      <c r="Q889" s="10">
        <v>2115</v>
      </c>
      <c r="R889" s="10">
        <v>1601</v>
      </c>
      <c r="S889" s="10">
        <v>2129</v>
      </c>
      <c r="T889" s="10">
        <v>3716</v>
      </c>
      <c r="U889" s="10">
        <v>5260</v>
      </c>
      <c r="V889" s="18">
        <f t="shared" si="268"/>
        <v>0.23380829015544041</v>
      </c>
      <c r="W889" s="18">
        <f t="shared" si="269"/>
        <v>0.37966903073286051</v>
      </c>
      <c r="X889" s="18">
        <f t="shared" si="270"/>
        <v>0.69768894440974394</v>
      </c>
      <c r="Y889" s="18">
        <f t="shared" si="271"/>
        <v>0.51668460710441333</v>
      </c>
      <c r="Z889" s="18">
        <f t="shared" si="272"/>
        <v>0.43365019011406847</v>
      </c>
      <c r="AA889" s="47">
        <f t="shared" si="273"/>
        <v>1796</v>
      </c>
      <c r="AB889" s="6">
        <f t="shared" si="274"/>
        <v>484</v>
      </c>
      <c r="AC889" s="40">
        <v>2331</v>
      </c>
      <c r="AD889" s="40">
        <f t="shared" si="275"/>
        <v>399</v>
      </c>
      <c r="AE889" s="41">
        <f t="shared" si="276"/>
        <v>0.85384615384615381</v>
      </c>
      <c r="AF889" s="4">
        <v>87</v>
      </c>
      <c r="AG889" s="4">
        <v>130</v>
      </c>
      <c r="AH889" s="87">
        <f t="shared" si="277"/>
        <v>0.4942528735632184</v>
      </c>
      <c r="AI889" s="43">
        <f t="shared" si="278"/>
        <v>0.66153846153846152</v>
      </c>
      <c r="AJ889" s="53">
        <f t="shared" si="279"/>
        <v>681.19999999999982</v>
      </c>
      <c r="AK889" s="53">
        <f t="shared" si="280"/>
        <v>34</v>
      </c>
      <c r="AL889" s="53">
        <f t="shared" si="281"/>
        <v>6</v>
      </c>
      <c r="AM889" s="88">
        <f t="shared" si="282"/>
        <v>2720</v>
      </c>
      <c r="AN889" s="88">
        <f t="shared" si="283"/>
        <v>7200</v>
      </c>
    </row>
    <row r="890" spans="1:40" ht="15" hidden="1" x14ac:dyDescent="0.25">
      <c r="A890" s="11" t="s">
        <v>866</v>
      </c>
      <c r="B890" s="13" t="s">
        <v>876</v>
      </c>
      <c r="C890" s="1" t="str">
        <f t="shared" si="267"/>
        <v>TEKİRDAĞ</v>
      </c>
      <c r="D890" s="14">
        <v>22</v>
      </c>
      <c r="E890" s="14">
        <v>81</v>
      </c>
      <c r="F890" s="14">
        <v>155</v>
      </c>
      <c r="G890" s="14">
        <v>258</v>
      </c>
      <c r="H890" s="15">
        <v>39</v>
      </c>
      <c r="I890" s="15">
        <v>64</v>
      </c>
      <c r="J890" s="15">
        <v>168</v>
      </c>
      <c r="K890" s="15">
        <v>271</v>
      </c>
      <c r="L890" s="49">
        <v>3</v>
      </c>
      <c r="M890" s="6">
        <v>46</v>
      </c>
      <c r="N890" s="16">
        <f t="shared" ref="N890:N921" si="286">K890-G890</f>
        <v>13</v>
      </c>
      <c r="O890" s="17">
        <f t="shared" ref="O890:O921" si="287">(K890-G890)/G890</f>
        <v>5.0387596899224806E-2</v>
      </c>
      <c r="P890" s="10">
        <v>246</v>
      </c>
      <c r="Q890" s="10">
        <v>291</v>
      </c>
      <c r="R890" s="10">
        <v>229</v>
      </c>
      <c r="S890" s="10">
        <v>293</v>
      </c>
      <c r="T890" s="10">
        <v>520</v>
      </c>
      <c r="U890" s="10">
        <v>766</v>
      </c>
      <c r="V890" s="18">
        <f t="shared" si="268"/>
        <v>0.15853658536585366</v>
      </c>
      <c r="W890" s="18">
        <f t="shared" si="269"/>
        <v>0.21993127147766323</v>
      </c>
      <c r="X890" s="18">
        <f t="shared" si="270"/>
        <v>0.54585152838427953</v>
      </c>
      <c r="Y890" s="18">
        <f t="shared" si="271"/>
        <v>0.36346153846153845</v>
      </c>
      <c r="Z890" s="18">
        <f t="shared" si="272"/>
        <v>0.29765013054830286</v>
      </c>
      <c r="AA890" s="47">
        <f t="shared" si="273"/>
        <v>331</v>
      </c>
      <c r="AB890" s="6">
        <f t="shared" si="274"/>
        <v>104</v>
      </c>
      <c r="AC890" s="40">
        <v>271</v>
      </c>
      <c r="AD890" s="40">
        <f t="shared" si="275"/>
        <v>0</v>
      </c>
      <c r="AE890" s="41">
        <f t="shared" si="276"/>
        <v>1</v>
      </c>
      <c r="AF890" s="4">
        <v>9</v>
      </c>
      <c r="AG890" s="4">
        <v>15</v>
      </c>
      <c r="AH890" s="87">
        <f t="shared" si="277"/>
        <v>0.66666666666666663</v>
      </c>
      <c r="AI890" s="43">
        <f t="shared" si="278"/>
        <v>0.8</v>
      </c>
      <c r="AJ890" s="53">
        <f t="shared" si="279"/>
        <v>175</v>
      </c>
      <c r="AK890" s="53">
        <f t="shared" si="280"/>
        <v>8</v>
      </c>
      <c r="AL890" s="53">
        <f t="shared" si="281"/>
        <v>1</v>
      </c>
      <c r="AM890" s="88">
        <f t="shared" si="282"/>
        <v>640</v>
      </c>
      <c r="AN890" s="88">
        <f t="shared" si="283"/>
        <v>1200</v>
      </c>
    </row>
    <row r="891" spans="1:40" ht="15" hidden="1" x14ac:dyDescent="0.25">
      <c r="A891" s="11" t="s">
        <v>877</v>
      </c>
      <c r="B891" s="13" t="s">
        <v>878</v>
      </c>
      <c r="C891" s="1" t="str">
        <f t="shared" si="267"/>
        <v>TOKAT</v>
      </c>
      <c r="D891" s="14">
        <v>13</v>
      </c>
      <c r="E891" s="14">
        <v>83</v>
      </c>
      <c r="F891" s="14">
        <v>105</v>
      </c>
      <c r="G891" s="14">
        <v>201</v>
      </c>
      <c r="H891" s="15">
        <v>105</v>
      </c>
      <c r="I891" s="15">
        <v>148</v>
      </c>
      <c r="J891" s="15">
        <v>116</v>
      </c>
      <c r="K891" s="15">
        <v>369</v>
      </c>
      <c r="L891" s="49">
        <v>18</v>
      </c>
      <c r="M891" s="6">
        <v>21</v>
      </c>
      <c r="N891" s="16">
        <f t="shared" si="286"/>
        <v>168</v>
      </c>
      <c r="O891" s="17">
        <f t="shared" si="287"/>
        <v>0.83582089552238803</v>
      </c>
      <c r="P891" s="10">
        <v>217</v>
      </c>
      <c r="Q891" s="10">
        <v>287</v>
      </c>
      <c r="R891" s="10">
        <v>205</v>
      </c>
      <c r="S891" s="10">
        <v>286</v>
      </c>
      <c r="T891" s="10">
        <v>492</v>
      </c>
      <c r="U891" s="10">
        <v>709</v>
      </c>
      <c r="V891" s="18">
        <f t="shared" si="268"/>
        <v>0.4838709677419355</v>
      </c>
      <c r="W891" s="18">
        <f t="shared" si="269"/>
        <v>0.51567944250871078</v>
      </c>
      <c r="X891" s="18">
        <f t="shared" si="270"/>
        <v>0.551219512195122</v>
      </c>
      <c r="Y891" s="18">
        <f t="shared" si="271"/>
        <v>0.53048780487804881</v>
      </c>
      <c r="Z891" s="18">
        <f t="shared" si="272"/>
        <v>0.51622002820874469</v>
      </c>
      <c r="AA891" s="47">
        <f t="shared" si="273"/>
        <v>231</v>
      </c>
      <c r="AB891" s="6">
        <f t="shared" si="274"/>
        <v>92</v>
      </c>
      <c r="AC891" s="40">
        <v>369</v>
      </c>
      <c r="AD891" s="40">
        <f t="shared" si="275"/>
        <v>0</v>
      </c>
      <c r="AE891" s="41">
        <f t="shared" si="276"/>
        <v>1</v>
      </c>
      <c r="AF891" s="4">
        <v>14</v>
      </c>
      <c r="AG891" s="4">
        <v>15</v>
      </c>
      <c r="AH891" s="87">
        <f t="shared" si="277"/>
        <v>7.1428571428571425E-2</v>
      </c>
      <c r="AI891" s="43">
        <f t="shared" si="278"/>
        <v>0.13333333333333333</v>
      </c>
      <c r="AJ891" s="53">
        <f t="shared" si="279"/>
        <v>83.399999999999977</v>
      </c>
      <c r="AK891" s="53">
        <f t="shared" si="280"/>
        <v>4</v>
      </c>
      <c r="AL891" s="53">
        <f t="shared" si="281"/>
        <v>0</v>
      </c>
      <c r="AM891" s="88">
        <f t="shared" si="282"/>
        <v>320</v>
      </c>
      <c r="AN891" s="88">
        <f t="shared" si="283"/>
        <v>0</v>
      </c>
    </row>
    <row r="892" spans="1:40" ht="15" hidden="1" x14ac:dyDescent="0.25">
      <c r="A892" s="11" t="s">
        <v>877</v>
      </c>
      <c r="B892" s="13" t="s">
        <v>879</v>
      </c>
      <c r="C892" s="1" t="str">
        <f t="shared" si="267"/>
        <v>TOKAT</v>
      </c>
      <c r="D892" s="14">
        <v>4</v>
      </c>
      <c r="E892" s="14">
        <v>32</v>
      </c>
      <c r="F892" s="14">
        <v>51</v>
      </c>
      <c r="G892" s="14">
        <v>87</v>
      </c>
      <c r="H892" s="15">
        <v>97</v>
      </c>
      <c r="I892" s="15">
        <v>99</v>
      </c>
      <c r="J892" s="15">
        <v>92</v>
      </c>
      <c r="K892" s="15">
        <v>288</v>
      </c>
      <c r="L892" s="49">
        <v>7</v>
      </c>
      <c r="M892" s="6">
        <v>5</v>
      </c>
      <c r="N892" s="16">
        <f t="shared" si="286"/>
        <v>201</v>
      </c>
      <c r="O892" s="17">
        <f t="shared" si="287"/>
        <v>2.3103448275862069</v>
      </c>
      <c r="P892" s="10">
        <v>81</v>
      </c>
      <c r="Q892" s="10">
        <v>117</v>
      </c>
      <c r="R892" s="10">
        <v>111</v>
      </c>
      <c r="S892" s="10">
        <v>135</v>
      </c>
      <c r="T892" s="10">
        <v>228</v>
      </c>
      <c r="U892" s="10">
        <v>309</v>
      </c>
      <c r="V892" s="18">
        <f t="shared" si="268"/>
        <v>1.1975308641975309</v>
      </c>
      <c r="W892" s="18">
        <f t="shared" si="269"/>
        <v>0.84615384615384615</v>
      </c>
      <c r="X892" s="18">
        <f t="shared" si="270"/>
        <v>0.84684684684684686</v>
      </c>
      <c r="Y892" s="18">
        <f t="shared" si="271"/>
        <v>0.84649122807017541</v>
      </c>
      <c r="Z892" s="18">
        <f t="shared" si="272"/>
        <v>0.93851132686084138</v>
      </c>
      <c r="AA892" s="47">
        <f t="shared" si="273"/>
        <v>35</v>
      </c>
      <c r="AB892" s="6">
        <f t="shared" si="274"/>
        <v>17</v>
      </c>
      <c r="AC892" s="40">
        <v>288</v>
      </c>
      <c r="AD892" s="40">
        <f t="shared" si="275"/>
        <v>0</v>
      </c>
      <c r="AE892" s="41">
        <f t="shared" si="276"/>
        <v>1</v>
      </c>
      <c r="AF892" s="4">
        <v>8</v>
      </c>
      <c r="AG892" s="4">
        <v>10</v>
      </c>
      <c r="AH892" s="87">
        <f t="shared" si="277"/>
        <v>0.25</v>
      </c>
      <c r="AI892" s="43">
        <f t="shared" si="278"/>
        <v>0.4</v>
      </c>
      <c r="AJ892" s="53">
        <f t="shared" si="279"/>
        <v>0</v>
      </c>
      <c r="AK892" s="53">
        <f t="shared" si="280"/>
        <v>0</v>
      </c>
      <c r="AL892" s="53">
        <f t="shared" si="281"/>
        <v>0</v>
      </c>
      <c r="AM892" s="88">
        <f t="shared" si="282"/>
        <v>0</v>
      </c>
      <c r="AN892" s="88">
        <f t="shared" si="283"/>
        <v>0</v>
      </c>
    </row>
    <row r="893" spans="1:40" ht="15" hidden="1" x14ac:dyDescent="0.25">
      <c r="A893" s="11" t="s">
        <v>877</v>
      </c>
      <c r="B893" s="13" t="s">
        <v>880</v>
      </c>
      <c r="C893" s="1" t="str">
        <f t="shared" si="267"/>
        <v>TOKAT</v>
      </c>
      <c r="D893" s="14">
        <v>0</v>
      </c>
      <c r="E893" s="14">
        <v>20</v>
      </c>
      <c r="F893" s="14">
        <v>19</v>
      </c>
      <c r="G893" s="14">
        <v>39</v>
      </c>
      <c r="H893" s="15">
        <v>15</v>
      </c>
      <c r="I893" s="15">
        <v>16</v>
      </c>
      <c r="J893" s="15">
        <v>16</v>
      </c>
      <c r="K893" s="15">
        <v>47</v>
      </c>
      <c r="L893" s="49">
        <v>5</v>
      </c>
      <c r="M893" s="6">
        <v>2</v>
      </c>
      <c r="N893" s="16">
        <f t="shared" si="286"/>
        <v>8</v>
      </c>
      <c r="O893" s="17">
        <f t="shared" si="287"/>
        <v>0.20512820512820512</v>
      </c>
      <c r="P893" s="10">
        <v>120</v>
      </c>
      <c r="Q893" s="10">
        <v>124</v>
      </c>
      <c r="R893" s="10">
        <v>121</v>
      </c>
      <c r="S893" s="10">
        <v>158</v>
      </c>
      <c r="T893" s="10">
        <v>245</v>
      </c>
      <c r="U893" s="10">
        <v>365</v>
      </c>
      <c r="V893" s="18">
        <f t="shared" si="268"/>
        <v>0.125</v>
      </c>
      <c r="W893" s="18">
        <f t="shared" si="269"/>
        <v>0.12903225806451613</v>
      </c>
      <c r="X893" s="18">
        <f t="shared" si="270"/>
        <v>0.15702479338842976</v>
      </c>
      <c r="Y893" s="18">
        <f t="shared" si="271"/>
        <v>0.14285714285714285</v>
      </c>
      <c r="Z893" s="18">
        <f t="shared" si="272"/>
        <v>0.13698630136986301</v>
      </c>
      <c r="AA893" s="47">
        <f t="shared" si="273"/>
        <v>210</v>
      </c>
      <c r="AB893" s="6">
        <f t="shared" si="274"/>
        <v>102</v>
      </c>
      <c r="AC893" s="40">
        <v>47</v>
      </c>
      <c r="AD893" s="40">
        <f t="shared" si="275"/>
        <v>0</v>
      </c>
      <c r="AE893" s="41">
        <f t="shared" si="276"/>
        <v>1</v>
      </c>
      <c r="AF893" s="4">
        <v>3</v>
      </c>
      <c r="AG893" s="4">
        <v>3</v>
      </c>
      <c r="AH893" s="87">
        <f t="shared" si="277"/>
        <v>0</v>
      </c>
      <c r="AI893" s="43">
        <f t="shared" si="278"/>
        <v>0</v>
      </c>
      <c r="AJ893" s="53">
        <f t="shared" si="279"/>
        <v>136.5</v>
      </c>
      <c r="AK893" s="53">
        <f t="shared" si="280"/>
        <v>6</v>
      </c>
      <c r="AL893" s="53">
        <f t="shared" si="281"/>
        <v>1</v>
      </c>
      <c r="AM893" s="88">
        <f t="shared" si="282"/>
        <v>480</v>
      </c>
      <c r="AN893" s="88">
        <f t="shared" si="283"/>
        <v>1200</v>
      </c>
    </row>
    <row r="894" spans="1:40" ht="15" hidden="1" x14ac:dyDescent="0.25">
      <c r="A894" s="11" t="s">
        <v>877</v>
      </c>
      <c r="B894" s="13" t="s">
        <v>881</v>
      </c>
      <c r="C894" s="1" t="str">
        <f t="shared" si="267"/>
        <v>TOKAT</v>
      </c>
      <c r="D894" s="14">
        <v>112</v>
      </c>
      <c r="E894" s="14">
        <v>470</v>
      </c>
      <c r="F894" s="14">
        <v>650</v>
      </c>
      <c r="G894" s="14">
        <v>1232</v>
      </c>
      <c r="H894" s="15">
        <v>160</v>
      </c>
      <c r="I894" s="15">
        <v>451</v>
      </c>
      <c r="J894" s="15">
        <v>698</v>
      </c>
      <c r="K894" s="15">
        <v>1309</v>
      </c>
      <c r="L894" s="49">
        <v>102</v>
      </c>
      <c r="M894" s="6">
        <v>112</v>
      </c>
      <c r="N894" s="16">
        <f t="shared" si="286"/>
        <v>77</v>
      </c>
      <c r="O894" s="17">
        <f t="shared" si="287"/>
        <v>6.25E-2</v>
      </c>
      <c r="P894" s="10">
        <v>1008</v>
      </c>
      <c r="Q894" s="10">
        <v>1297</v>
      </c>
      <c r="R894" s="10">
        <v>1101</v>
      </c>
      <c r="S894" s="10">
        <v>1417</v>
      </c>
      <c r="T894" s="10">
        <v>2398</v>
      </c>
      <c r="U894" s="10">
        <v>3406</v>
      </c>
      <c r="V894" s="18">
        <f t="shared" si="268"/>
        <v>0.15873015873015872</v>
      </c>
      <c r="W894" s="18">
        <f t="shared" si="269"/>
        <v>0.34772552043176563</v>
      </c>
      <c r="X894" s="18">
        <f t="shared" si="270"/>
        <v>0.62488646684831972</v>
      </c>
      <c r="Y894" s="18">
        <f t="shared" si="271"/>
        <v>0.47497914929107588</v>
      </c>
      <c r="Z894" s="18">
        <f t="shared" si="272"/>
        <v>0.38138578978273635</v>
      </c>
      <c r="AA894" s="47">
        <f t="shared" si="273"/>
        <v>1259</v>
      </c>
      <c r="AB894" s="6">
        <f t="shared" si="274"/>
        <v>413</v>
      </c>
      <c r="AC894" s="40">
        <v>1309</v>
      </c>
      <c r="AD894" s="40">
        <f t="shared" si="275"/>
        <v>0</v>
      </c>
      <c r="AE894" s="41">
        <f t="shared" si="276"/>
        <v>1</v>
      </c>
      <c r="AF894" s="4">
        <v>43</v>
      </c>
      <c r="AG894" s="4">
        <v>73</v>
      </c>
      <c r="AH894" s="87">
        <f t="shared" si="277"/>
        <v>0.69767441860465118</v>
      </c>
      <c r="AI894" s="43">
        <f t="shared" si="278"/>
        <v>0.82191780821917804</v>
      </c>
      <c r="AJ894" s="53">
        <f t="shared" si="279"/>
        <v>539.59999999999991</v>
      </c>
      <c r="AK894" s="53">
        <f t="shared" si="280"/>
        <v>26</v>
      </c>
      <c r="AL894" s="53">
        <f t="shared" si="281"/>
        <v>5</v>
      </c>
      <c r="AM894" s="88">
        <f t="shared" si="282"/>
        <v>2080</v>
      </c>
      <c r="AN894" s="88">
        <f t="shared" si="283"/>
        <v>6000</v>
      </c>
    </row>
    <row r="895" spans="1:40" ht="15" hidden="1" x14ac:dyDescent="0.25">
      <c r="A895" s="11" t="s">
        <v>877</v>
      </c>
      <c r="B895" s="13" t="s">
        <v>1085</v>
      </c>
      <c r="C895" s="1" t="str">
        <f t="shared" si="267"/>
        <v>TOKAT</v>
      </c>
      <c r="D895" s="14">
        <v>300</v>
      </c>
      <c r="E895" s="14">
        <v>922</v>
      </c>
      <c r="F895" s="14">
        <v>1522</v>
      </c>
      <c r="G895" s="14">
        <v>2744</v>
      </c>
      <c r="H895" s="15">
        <v>461</v>
      </c>
      <c r="I895" s="15">
        <v>1459</v>
      </c>
      <c r="J895" s="15">
        <v>2055</v>
      </c>
      <c r="K895" s="15">
        <v>3975</v>
      </c>
      <c r="L895" s="49">
        <v>83</v>
      </c>
      <c r="M895" s="6">
        <v>491</v>
      </c>
      <c r="N895" s="16">
        <f t="shared" si="286"/>
        <v>1231</v>
      </c>
      <c r="O895" s="17">
        <f t="shared" si="287"/>
        <v>0.44861516034985421</v>
      </c>
      <c r="P895" s="10">
        <v>2101</v>
      </c>
      <c r="Q895" s="10">
        <v>2647</v>
      </c>
      <c r="R895" s="10">
        <v>2051</v>
      </c>
      <c r="S895" s="10">
        <v>2671</v>
      </c>
      <c r="T895" s="10">
        <v>4698</v>
      </c>
      <c r="U895" s="10">
        <v>6799</v>
      </c>
      <c r="V895" s="18">
        <f t="shared" si="268"/>
        <v>0.21941932413136603</v>
      </c>
      <c r="W895" s="18">
        <f t="shared" si="269"/>
        <v>0.55119002644503212</v>
      </c>
      <c r="X895" s="18">
        <f t="shared" si="270"/>
        <v>0.803022915650902</v>
      </c>
      <c r="Y895" s="18">
        <f t="shared" si="271"/>
        <v>0.66113239676458069</v>
      </c>
      <c r="Z895" s="18">
        <f t="shared" si="272"/>
        <v>0.52463597587880573</v>
      </c>
      <c r="AA895" s="47">
        <f t="shared" si="273"/>
        <v>1592</v>
      </c>
      <c r="AB895" s="6">
        <f t="shared" si="274"/>
        <v>404</v>
      </c>
      <c r="AC895" s="40">
        <v>3629</v>
      </c>
      <c r="AD895" s="40">
        <f t="shared" si="275"/>
        <v>346</v>
      </c>
      <c r="AE895" s="41">
        <f t="shared" si="276"/>
        <v>0.91295597484276725</v>
      </c>
      <c r="AF895" s="4">
        <v>117</v>
      </c>
      <c r="AG895" s="4">
        <v>179</v>
      </c>
      <c r="AH895" s="87">
        <f t="shared" si="277"/>
        <v>0.52991452991452992</v>
      </c>
      <c r="AI895" s="43">
        <f t="shared" si="278"/>
        <v>0.69273743016759781</v>
      </c>
      <c r="AJ895" s="53">
        <f t="shared" si="279"/>
        <v>182.59999999999991</v>
      </c>
      <c r="AK895" s="53">
        <f t="shared" si="280"/>
        <v>9</v>
      </c>
      <c r="AL895" s="53">
        <f t="shared" si="281"/>
        <v>1</v>
      </c>
      <c r="AM895" s="88">
        <f t="shared" si="282"/>
        <v>720</v>
      </c>
      <c r="AN895" s="88">
        <f t="shared" si="283"/>
        <v>1200</v>
      </c>
    </row>
    <row r="896" spans="1:40" ht="15" hidden="1" x14ac:dyDescent="0.25">
      <c r="A896" s="11" t="s">
        <v>877</v>
      </c>
      <c r="B896" s="13" t="s">
        <v>882</v>
      </c>
      <c r="C896" s="1" t="str">
        <f t="shared" si="267"/>
        <v>TOKAT</v>
      </c>
      <c r="D896" s="14">
        <v>107</v>
      </c>
      <c r="E896" s="14">
        <v>279</v>
      </c>
      <c r="F896" s="14">
        <v>401</v>
      </c>
      <c r="G896" s="14">
        <v>787</v>
      </c>
      <c r="H896" s="15">
        <v>134</v>
      </c>
      <c r="I896" s="15">
        <v>300</v>
      </c>
      <c r="J896" s="15">
        <v>486</v>
      </c>
      <c r="K896" s="15">
        <v>920</v>
      </c>
      <c r="L896" s="49">
        <v>15</v>
      </c>
      <c r="M896" s="6">
        <v>132</v>
      </c>
      <c r="N896" s="16">
        <f t="shared" si="286"/>
        <v>133</v>
      </c>
      <c r="O896" s="17">
        <f t="shared" si="287"/>
        <v>0.16899618805590852</v>
      </c>
      <c r="P896" s="10">
        <v>588</v>
      </c>
      <c r="Q896" s="10">
        <v>753</v>
      </c>
      <c r="R896" s="10">
        <v>598</v>
      </c>
      <c r="S896" s="10">
        <v>788</v>
      </c>
      <c r="T896" s="10">
        <v>1351</v>
      </c>
      <c r="U896" s="10">
        <v>1939</v>
      </c>
      <c r="V896" s="18">
        <f t="shared" si="268"/>
        <v>0.22789115646258504</v>
      </c>
      <c r="W896" s="18">
        <f t="shared" si="269"/>
        <v>0.39840637450199201</v>
      </c>
      <c r="X896" s="18">
        <f t="shared" si="270"/>
        <v>0.617056856187291</v>
      </c>
      <c r="Y896" s="18">
        <f t="shared" si="271"/>
        <v>0.49518874907475946</v>
      </c>
      <c r="Z896" s="18">
        <f t="shared" si="272"/>
        <v>0.41413099535843217</v>
      </c>
      <c r="AA896" s="47">
        <f t="shared" si="273"/>
        <v>682</v>
      </c>
      <c r="AB896" s="6">
        <f t="shared" si="274"/>
        <v>229</v>
      </c>
      <c r="AC896" s="40">
        <v>869</v>
      </c>
      <c r="AD896" s="40">
        <f t="shared" si="275"/>
        <v>51</v>
      </c>
      <c r="AE896" s="41">
        <f t="shared" si="276"/>
        <v>0.94456521739130439</v>
      </c>
      <c r="AF896" s="4">
        <v>42</v>
      </c>
      <c r="AG896" s="4">
        <v>52</v>
      </c>
      <c r="AH896" s="87">
        <f t="shared" si="277"/>
        <v>0.23809523809523808</v>
      </c>
      <c r="AI896" s="43">
        <f t="shared" si="278"/>
        <v>0.38461538461538464</v>
      </c>
      <c r="AJ896" s="53">
        <f t="shared" si="279"/>
        <v>276.69999999999993</v>
      </c>
      <c r="AK896" s="53">
        <f t="shared" si="280"/>
        <v>13</v>
      </c>
      <c r="AL896" s="53">
        <f t="shared" si="281"/>
        <v>2</v>
      </c>
      <c r="AM896" s="88">
        <f t="shared" si="282"/>
        <v>1040</v>
      </c>
      <c r="AN896" s="88">
        <f t="shared" si="283"/>
        <v>2400</v>
      </c>
    </row>
    <row r="897" spans="1:40" ht="15" hidden="1" x14ac:dyDescent="0.25">
      <c r="A897" s="11" t="s">
        <v>877</v>
      </c>
      <c r="B897" s="13" t="s">
        <v>1096</v>
      </c>
      <c r="C897" s="1" t="str">
        <f t="shared" si="267"/>
        <v>TOKAT</v>
      </c>
      <c r="D897" s="14">
        <v>39</v>
      </c>
      <c r="E897" s="14">
        <v>97</v>
      </c>
      <c r="F897" s="14">
        <v>116</v>
      </c>
      <c r="G897" s="14">
        <v>252</v>
      </c>
      <c r="H897" s="15">
        <v>60</v>
      </c>
      <c r="I897" s="15">
        <v>146</v>
      </c>
      <c r="J897" s="15">
        <v>127</v>
      </c>
      <c r="K897" s="15">
        <v>333</v>
      </c>
      <c r="L897" s="49">
        <v>12</v>
      </c>
      <c r="M897" s="6">
        <v>19</v>
      </c>
      <c r="N897" s="16">
        <f t="shared" si="286"/>
        <v>81</v>
      </c>
      <c r="O897" s="17">
        <f t="shared" si="287"/>
        <v>0.32142857142857145</v>
      </c>
      <c r="P897" s="10">
        <v>130</v>
      </c>
      <c r="Q897" s="10">
        <v>220</v>
      </c>
      <c r="R897" s="10">
        <v>148</v>
      </c>
      <c r="S897" s="10">
        <v>207</v>
      </c>
      <c r="T897" s="10">
        <v>368</v>
      </c>
      <c r="U897" s="10">
        <v>498</v>
      </c>
      <c r="V897" s="18">
        <f t="shared" si="268"/>
        <v>0.46153846153846156</v>
      </c>
      <c r="W897" s="18">
        <f t="shared" si="269"/>
        <v>0.66363636363636369</v>
      </c>
      <c r="X897" s="18">
        <f t="shared" si="270"/>
        <v>0.81081081081081086</v>
      </c>
      <c r="Y897" s="18">
        <f t="shared" si="271"/>
        <v>0.72282608695652173</v>
      </c>
      <c r="Z897" s="18">
        <f t="shared" si="272"/>
        <v>0.65461847389558236</v>
      </c>
      <c r="AA897" s="47">
        <f t="shared" si="273"/>
        <v>102</v>
      </c>
      <c r="AB897" s="6">
        <f t="shared" si="274"/>
        <v>28</v>
      </c>
      <c r="AC897" s="40">
        <v>333</v>
      </c>
      <c r="AD897" s="40">
        <f t="shared" si="275"/>
        <v>0</v>
      </c>
      <c r="AE897" s="41">
        <f t="shared" si="276"/>
        <v>1</v>
      </c>
      <c r="AF897" s="4">
        <v>17</v>
      </c>
      <c r="AG897" s="4">
        <v>17</v>
      </c>
      <c r="AH897" s="87">
        <f t="shared" si="277"/>
        <v>0</v>
      </c>
      <c r="AI897" s="43">
        <f t="shared" si="278"/>
        <v>0</v>
      </c>
      <c r="AJ897" s="53">
        <f t="shared" si="279"/>
        <v>0</v>
      </c>
      <c r="AK897" s="53">
        <f t="shared" si="280"/>
        <v>0</v>
      </c>
      <c r="AL897" s="53">
        <f t="shared" si="281"/>
        <v>0</v>
      </c>
      <c r="AM897" s="88">
        <f t="shared" si="282"/>
        <v>0</v>
      </c>
      <c r="AN897" s="88">
        <f t="shared" si="283"/>
        <v>0</v>
      </c>
    </row>
    <row r="898" spans="1:40" ht="15" hidden="1" x14ac:dyDescent="0.25">
      <c r="A898" s="11" t="s">
        <v>877</v>
      </c>
      <c r="B898" s="13" t="s">
        <v>883</v>
      </c>
      <c r="C898" s="1" t="str">
        <f t="shared" si="267"/>
        <v>TOKAT</v>
      </c>
      <c r="D898" s="14">
        <v>31</v>
      </c>
      <c r="E898" s="14">
        <v>131</v>
      </c>
      <c r="F898" s="14">
        <v>138</v>
      </c>
      <c r="G898" s="14">
        <v>300</v>
      </c>
      <c r="H898" s="15">
        <v>258</v>
      </c>
      <c r="I898" s="15">
        <v>317</v>
      </c>
      <c r="J898" s="15">
        <v>209</v>
      </c>
      <c r="K898" s="15">
        <v>784</v>
      </c>
      <c r="L898" s="49">
        <v>25</v>
      </c>
      <c r="M898" s="6">
        <v>28</v>
      </c>
      <c r="N898" s="16">
        <f t="shared" si="286"/>
        <v>484</v>
      </c>
      <c r="O898" s="17">
        <f t="shared" si="287"/>
        <v>1.6133333333333333</v>
      </c>
      <c r="P898" s="10">
        <v>344</v>
      </c>
      <c r="Q898" s="10">
        <v>475</v>
      </c>
      <c r="R898" s="10">
        <v>355</v>
      </c>
      <c r="S898" s="10">
        <v>478</v>
      </c>
      <c r="T898" s="10">
        <v>830</v>
      </c>
      <c r="U898" s="10">
        <v>1174</v>
      </c>
      <c r="V898" s="18">
        <f t="shared" si="268"/>
        <v>0.75</v>
      </c>
      <c r="W898" s="18">
        <f t="shared" si="269"/>
        <v>0.66736842105263161</v>
      </c>
      <c r="X898" s="18">
        <f t="shared" si="270"/>
        <v>0.58028169014084507</v>
      </c>
      <c r="Y898" s="18">
        <f t="shared" si="271"/>
        <v>0.63012048192771086</v>
      </c>
      <c r="Z898" s="18">
        <f t="shared" si="272"/>
        <v>0.66524701873935266</v>
      </c>
      <c r="AA898" s="47">
        <f t="shared" si="273"/>
        <v>307</v>
      </c>
      <c r="AB898" s="6">
        <f t="shared" si="274"/>
        <v>149</v>
      </c>
      <c r="AC898" s="40">
        <v>784</v>
      </c>
      <c r="AD898" s="40">
        <f t="shared" si="275"/>
        <v>0</v>
      </c>
      <c r="AE898" s="41">
        <f t="shared" si="276"/>
        <v>1</v>
      </c>
      <c r="AF898" s="4">
        <v>17</v>
      </c>
      <c r="AG898" s="4">
        <v>42</v>
      </c>
      <c r="AH898" s="87">
        <f t="shared" si="277"/>
        <v>1.4705882352941178</v>
      </c>
      <c r="AI898" s="43">
        <f t="shared" si="278"/>
        <v>1.1904761904761905</v>
      </c>
      <c r="AJ898" s="53">
        <f t="shared" si="279"/>
        <v>58</v>
      </c>
      <c r="AK898" s="53">
        <f t="shared" si="280"/>
        <v>2</v>
      </c>
      <c r="AL898" s="53">
        <f t="shared" si="281"/>
        <v>0</v>
      </c>
      <c r="AM898" s="88">
        <f t="shared" si="282"/>
        <v>160</v>
      </c>
      <c r="AN898" s="88">
        <f t="shared" si="283"/>
        <v>0</v>
      </c>
    </row>
    <row r="899" spans="1:40" ht="15" hidden="1" x14ac:dyDescent="0.25">
      <c r="A899" s="11" t="s">
        <v>877</v>
      </c>
      <c r="B899" s="13" t="s">
        <v>884</v>
      </c>
      <c r="C899" s="1" t="str">
        <f t="shared" si="267"/>
        <v>TOKAT</v>
      </c>
      <c r="D899" s="14">
        <v>40</v>
      </c>
      <c r="E899" s="14">
        <v>104</v>
      </c>
      <c r="F899" s="14">
        <v>99</v>
      </c>
      <c r="G899" s="14">
        <v>243</v>
      </c>
      <c r="H899" s="15">
        <v>55</v>
      </c>
      <c r="I899" s="15">
        <v>108</v>
      </c>
      <c r="J899" s="15">
        <v>91</v>
      </c>
      <c r="K899" s="15">
        <v>254</v>
      </c>
      <c r="L899" s="49">
        <v>9</v>
      </c>
      <c r="M899" s="6">
        <v>20</v>
      </c>
      <c r="N899" s="16">
        <f t="shared" si="286"/>
        <v>11</v>
      </c>
      <c r="O899" s="17">
        <f t="shared" si="287"/>
        <v>4.5267489711934158E-2</v>
      </c>
      <c r="P899" s="10">
        <v>91</v>
      </c>
      <c r="Q899" s="10">
        <v>127</v>
      </c>
      <c r="R899" s="10">
        <v>95</v>
      </c>
      <c r="S899" s="10">
        <v>119</v>
      </c>
      <c r="T899" s="10">
        <v>222</v>
      </c>
      <c r="U899" s="10">
        <v>313</v>
      </c>
      <c r="V899" s="18">
        <f t="shared" si="268"/>
        <v>0.60439560439560436</v>
      </c>
      <c r="W899" s="18">
        <f t="shared" si="269"/>
        <v>0.85039370078740162</v>
      </c>
      <c r="X899" s="18">
        <f t="shared" si="270"/>
        <v>0.84210526315789469</v>
      </c>
      <c r="Y899" s="18">
        <f t="shared" si="271"/>
        <v>0.84684684684684686</v>
      </c>
      <c r="Z899" s="18">
        <f t="shared" si="272"/>
        <v>0.77635782747603832</v>
      </c>
      <c r="AA899" s="47">
        <f t="shared" si="273"/>
        <v>34</v>
      </c>
      <c r="AB899" s="6">
        <f t="shared" si="274"/>
        <v>15</v>
      </c>
      <c r="AC899" s="40">
        <v>254</v>
      </c>
      <c r="AD899" s="40">
        <f t="shared" si="275"/>
        <v>0</v>
      </c>
      <c r="AE899" s="41">
        <f t="shared" si="276"/>
        <v>1</v>
      </c>
      <c r="AF899" s="4">
        <v>12</v>
      </c>
      <c r="AG899" s="4">
        <v>14</v>
      </c>
      <c r="AH899" s="87">
        <f t="shared" si="277"/>
        <v>0.16666666666666666</v>
      </c>
      <c r="AI899" s="43">
        <f t="shared" si="278"/>
        <v>0.2857142857142857</v>
      </c>
      <c r="AJ899" s="53">
        <f t="shared" si="279"/>
        <v>0</v>
      </c>
      <c r="AK899" s="53">
        <f t="shared" si="280"/>
        <v>0</v>
      </c>
      <c r="AL899" s="53">
        <f t="shared" si="281"/>
        <v>0</v>
      </c>
      <c r="AM899" s="88">
        <f t="shared" si="282"/>
        <v>0</v>
      </c>
      <c r="AN899" s="88">
        <f t="shared" si="283"/>
        <v>0</v>
      </c>
    </row>
    <row r="900" spans="1:40" ht="15" hidden="1" x14ac:dyDescent="0.25">
      <c r="A900" s="11" t="s">
        <v>877</v>
      </c>
      <c r="B900" s="13" t="s">
        <v>885</v>
      </c>
      <c r="C900" s="1" t="str">
        <f t="shared" si="267"/>
        <v>TOKAT</v>
      </c>
      <c r="D900" s="14">
        <v>61</v>
      </c>
      <c r="E900" s="14">
        <v>389</v>
      </c>
      <c r="F900" s="14">
        <v>558</v>
      </c>
      <c r="G900" s="14">
        <v>1008</v>
      </c>
      <c r="H900" s="15">
        <v>168</v>
      </c>
      <c r="I900" s="15">
        <v>539</v>
      </c>
      <c r="J900" s="15">
        <v>703</v>
      </c>
      <c r="K900" s="15">
        <v>1410</v>
      </c>
      <c r="L900" s="49">
        <v>91</v>
      </c>
      <c r="M900" s="6">
        <v>138</v>
      </c>
      <c r="N900" s="16">
        <f t="shared" si="286"/>
        <v>402</v>
      </c>
      <c r="O900" s="17">
        <f t="shared" si="287"/>
        <v>0.39880952380952384</v>
      </c>
      <c r="P900" s="10">
        <v>827</v>
      </c>
      <c r="Q900" s="10">
        <v>1212</v>
      </c>
      <c r="R900" s="10">
        <v>866</v>
      </c>
      <c r="S900" s="10">
        <v>1185</v>
      </c>
      <c r="T900" s="10">
        <v>2078</v>
      </c>
      <c r="U900" s="10">
        <v>2905</v>
      </c>
      <c r="V900" s="18">
        <f t="shared" si="268"/>
        <v>0.20314389359129384</v>
      </c>
      <c r="W900" s="18">
        <f t="shared" si="269"/>
        <v>0.44471947194719474</v>
      </c>
      <c r="X900" s="18">
        <f t="shared" si="270"/>
        <v>0.7575057736720554</v>
      </c>
      <c r="Y900" s="18">
        <f t="shared" si="271"/>
        <v>0.57507218479307021</v>
      </c>
      <c r="Z900" s="18">
        <f t="shared" si="272"/>
        <v>0.4691910499139415</v>
      </c>
      <c r="AA900" s="47">
        <f t="shared" si="273"/>
        <v>883</v>
      </c>
      <c r="AB900" s="6">
        <f t="shared" si="274"/>
        <v>210</v>
      </c>
      <c r="AC900" s="40">
        <v>1284</v>
      </c>
      <c r="AD900" s="40">
        <f t="shared" si="275"/>
        <v>126</v>
      </c>
      <c r="AE900" s="41">
        <f t="shared" si="276"/>
        <v>0.91063829787234041</v>
      </c>
      <c r="AF900" s="4">
        <v>39</v>
      </c>
      <c r="AG900" s="4">
        <v>61</v>
      </c>
      <c r="AH900" s="87">
        <f t="shared" si="277"/>
        <v>0.5641025641025641</v>
      </c>
      <c r="AI900" s="43">
        <f t="shared" si="278"/>
        <v>0.72131147540983609</v>
      </c>
      <c r="AJ900" s="53">
        <f t="shared" si="279"/>
        <v>259.59999999999991</v>
      </c>
      <c r="AK900" s="53">
        <f t="shared" si="280"/>
        <v>12</v>
      </c>
      <c r="AL900" s="53">
        <f t="shared" si="281"/>
        <v>2</v>
      </c>
      <c r="AM900" s="88">
        <f t="shared" si="282"/>
        <v>960</v>
      </c>
      <c r="AN900" s="88">
        <f t="shared" si="283"/>
        <v>2400</v>
      </c>
    </row>
    <row r="901" spans="1:40" ht="15" hidden="1" x14ac:dyDescent="0.25">
      <c r="A901" s="11" t="s">
        <v>877</v>
      </c>
      <c r="B901" s="13" t="s">
        <v>1111</v>
      </c>
      <c r="C901" s="1" t="str">
        <f t="shared" si="267"/>
        <v>TOKAT</v>
      </c>
      <c r="D901" s="14">
        <v>16</v>
      </c>
      <c r="E901" s="14">
        <v>104</v>
      </c>
      <c r="F901" s="14">
        <v>91</v>
      </c>
      <c r="G901" s="14">
        <v>211</v>
      </c>
      <c r="H901" s="15">
        <v>67</v>
      </c>
      <c r="I901" s="15">
        <v>99</v>
      </c>
      <c r="J901" s="15">
        <v>99</v>
      </c>
      <c r="K901" s="15">
        <v>265</v>
      </c>
      <c r="L901" s="49">
        <v>14</v>
      </c>
      <c r="M901" s="6">
        <v>10</v>
      </c>
      <c r="N901" s="16">
        <f t="shared" si="286"/>
        <v>54</v>
      </c>
      <c r="O901" s="17">
        <f t="shared" si="287"/>
        <v>0.25592417061611372</v>
      </c>
      <c r="P901" s="10">
        <v>131</v>
      </c>
      <c r="Q901" s="10">
        <v>164</v>
      </c>
      <c r="R901" s="10">
        <v>138</v>
      </c>
      <c r="S901" s="10">
        <v>173</v>
      </c>
      <c r="T901" s="10">
        <v>302</v>
      </c>
      <c r="U901" s="10">
        <v>433</v>
      </c>
      <c r="V901" s="18">
        <f t="shared" si="268"/>
        <v>0.51145038167938928</v>
      </c>
      <c r="W901" s="18">
        <f t="shared" si="269"/>
        <v>0.60365853658536583</v>
      </c>
      <c r="X901" s="18">
        <f t="shared" si="270"/>
        <v>0.74637681159420288</v>
      </c>
      <c r="Y901" s="18">
        <f t="shared" si="271"/>
        <v>0.66887417218543044</v>
      </c>
      <c r="Z901" s="18">
        <f t="shared" si="272"/>
        <v>0.6212471131639723</v>
      </c>
      <c r="AA901" s="47">
        <f t="shared" si="273"/>
        <v>100</v>
      </c>
      <c r="AB901" s="6">
        <f t="shared" si="274"/>
        <v>35</v>
      </c>
      <c r="AC901" s="40">
        <v>265</v>
      </c>
      <c r="AD901" s="40">
        <f t="shared" si="275"/>
        <v>0</v>
      </c>
      <c r="AE901" s="41">
        <f t="shared" si="276"/>
        <v>1</v>
      </c>
      <c r="AF901" s="4">
        <v>11</v>
      </c>
      <c r="AG901" s="4">
        <v>12</v>
      </c>
      <c r="AH901" s="87">
        <f t="shared" si="277"/>
        <v>9.0909090909090912E-2</v>
      </c>
      <c r="AI901" s="43">
        <f t="shared" si="278"/>
        <v>0.16666666666666666</v>
      </c>
      <c r="AJ901" s="53">
        <f t="shared" si="279"/>
        <v>9.3999999999999773</v>
      </c>
      <c r="AK901" s="53">
        <f t="shared" si="280"/>
        <v>0</v>
      </c>
      <c r="AL901" s="53">
        <f t="shared" si="281"/>
        <v>0</v>
      </c>
      <c r="AM901" s="88">
        <f t="shared" si="282"/>
        <v>0</v>
      </c>
      <c r="AN901" s="88">
        <f t="shared" si="283"/>
        <v>0</v>
      </c>
    </row>
    <row r="902" spans="1:40" ht="15" hidden="1" x14ac:dyDescent="0.25">
      <c r="A902" s="11" t="s">
        <v>877</v>
      </c>
      <c r="B902" s="13" t="s">
        <v>886</v>
      </c>
      <c r="C902" s="1" t="str">
        <f t="shared" ref="C902:C965" si="288">A902</f>
        <v>TOKAT</v>
      </c>
      <c r="D902" s="14">
        <v>73</v>
      </c>
      <c r="E902" s="14">
        <v>210</v>
      </c>
      <c r="F902" s="14">
        <v>346</v>
      </c>
      <c r="G902" s="14">
        <v>629</v>
      </c>
      <c r="H902" s="15">
        <v>98</v>
      </c>
      <c r="I902" s="15">
        <v>378</v>
      </c>
      <c r="J902" s="15">
        <v>456</v>
      </c>
      <c r="K902" s="15">
        <v>932</v>
      </c>
      <c r="L902" s="49">
        <v>20</v>
      </c>
      <c r="M902" s="6">
        <v>105</v>
      </c>
      <c r="N902" s="16">
        <f t="shared" si="286"/>
        <v>303</v>
      </c>
      <c r="O902" s="17">
        <f t="shared" si="287"/>
        <v>0.48171701112877585</v>
      </c>
      <c r="P902" s="10">
        <v>447</v>
      </c>
      <c r="Q902" s="10">
        <v>669</v>
      </c>
      <c r="R902" s="10">
        <v>461</v>
      </c>
      <c r="S902" s="10">
        <v>641</v>
      </c>
      <c r="T902" s="10">
        <v>1130</v>
      </c>
      <c r="U902" s="10">
        <v>1577</v>
      </c>
      <c r="V902" s="18">
        <f t="shared" ref="V902:V965" si="289">H902/P902</f>
        <v>0.21923937360178972</v>
      </c>
      <c r="W902" s="18">
        <f t="shared" ref="W902:W965" si="290">I902/Q902</f>
        <v>0.56502242152466364</v>
      </c>
      <c r="X902" s="18">
        <f t="shared" ref="X902:X965" si="291">((J902+L902)-M902)/R902</f>
        <v>0.8047722342733189</v>
      </c>
      <c r="Y902" s="18">
        <f t="shared" ref="Y902:Y965" si="292">((I902+J902+L902)-M902)/T902</f>
        <v>0.6628318584070797</v>
      </c>
      <c r="Z902" s="18">
        <f t="shared" ref="Z902:Z965" si="293">((K902+L902)-M902)/U902</f>
        <v>0.53709575142675969</v>
      </c>
      <c r="AA902" s="47">
        <f t="shared" ref="AA902:AA965" si="294">T902-((I902+J902+L902)-M902)</f>
        <v>381</v>
      </c>
      <c r="AB902" s="6">
        <f t="shared" ref="AB902:AB965" si="295">R902-((J902+L902)-M902)</f>
        <v>90</v>
      </c>
      <c r="AC902" s="40">
        <v>932</v>
      </c>
      <c r="AD902" s="40">
        <f t="shared" ref="AD902:AD965" si="296">K902-AC902</f>
        <v>0</v>
      </c>
      <c r="AE902" s="41">
        <f t="shared" ref="AE902:AE965" si="297">AC902/K902</f>
        <v>1</v>
      </c>
      <c r="AF902" s="4">
        <v>33</v>
      </c>
      <c r="AG902" s="4">
        <v>50</v>
      </c>
      <c r="AH902" s="87">
        <f t="shared" ref="AH902:AH965" si="298">IF((AG902-AF902)/AF902&gt;0,(AG902-AF902)/AF902,0)</f>
        <v>0.51515151515151514</v>
      </c>
      <c r="AI902" s="43">
        <f t="shared" ref="AI902:AI965" si="299">IF(((AG902-AF902)*2)/AG902&gt;0,((AG902-AF902)*2)/AG902,0)</f>
        <v>0.68</v>
      </c>
      <c r="AJ902" s="53">
        <f t="shared" ref="AJ902:AJ965" si="300">IF((T902*0.7)-((I902+J902+L902)-M902)&gt;0,(T902*0.7)-((I902+J902+L902)-M902),0)</f>
        <v>42</v>
      </c>
      <c r="AK902" s="53">
        <f t="shared" ref="AK902:AK965" si="301">IF(AJ902/20&gt;0,INT(AJ902/20),0)</f>
        <v>2</v>
      </c>
      <c r="AL902" s="53">
        <f t="shared" ref="AL902:AL965" si="302">IF(AK902/5&gt;0.49,INT(AK902/5),0)</f>
        <v>0</v>
      </c>
      <c r="AM902" s="88">
        <f t="shared" si="282"/>
        <v>160</v>
      </c>
      <c r="AN902" s="88">
        <f t="shared" si="283"/>
        <v>0</v>
      </c>
    </row>
    <row r="903" spans="1:40" ht="15" hidden="1" x14ac:dyDescent="0.25">
      <c r="A903" s="11" t="s">
        <v>887</v>
      </c>
      <c r="B903" s="13" t="s">
        <v>888</v>
      </c>
      <c r="C903" s="1" t="str">
        <f t="shared" si="288"/>
        <v>TRABZON</v>
      </c>
      <c r="D903" s="14">
        <v>186</v>
      </c>
      <c r="E903" s="14">
        <v>841</v>
      </c>
      <c r="F903" s="14">
        <v>831</v>
      </c>
      <c r="G903" s="14">
        <v>1858</v>
      </c>
      <c r="H903" s="15">
        <v>215</v>
      </c>
      <c r="I903" s="15">
        <v>768</v>
      </c>
      <c r="J903" s="15">
        <v>1067</v>
      </c>
      <c r="K903" s="15">
        <v>2050</v>
      </c>
      <c r="L903" s="49">
        <v>109</v>
      </c>
      <c r="M903" s="6">
        <v>210</v>
      </c>
      <c r="N903" s="16">
        <f t="shared" si="286"/>
        <v>192</v>
      </c>
      <c r="O903" s="17">
        <f t="shared" si="287"/>
        <v>0.10333692142088267</v>
      </c>
      <c r="P903" s="10">
        <v>1200</v>
      </c>
      <c r="Q903" s="10">
        <v>1571</v>
      </c>
      <c r="R903" s="10">
        <v>1240</v>
      </c>
      <c r="S903" s="10">
        <v>1607</v>
      </c>
      <c r="T903" s="10">
        <v>2811</v>
      </c>
      <c r="U903" s="10">
        <v>4011</v>
      </c>
      <c r="V903" s="18">
        <f t="shared" si="289"/>
        <v>0.17916666666666667</v>
      </c>
      <c r="W903" s="18">
        <f t="shared" si="290"/>
        <v>0.48886059834500317</v>
      </c>
      <c r="X903" s="18">
        <f t="shared" si="291"/>
        <v>0.77903225806451615</v>
      </c>
      <c r="Y903" s="18">
        <f t="shared" si="292"/>
        <v>0.61686232657417284</v>
      </c>
      <c r="Z903" s="18">
        <f t="shared" si="293"/>
        <v>0.48591373722263775</v>
      </c>
      <c r="AA903" s="47">
        <f t="shared" si="294"/>
        <v>1077</v>
      </c>
      <c r="AB903" s="6">
        <f t="shared" si="295"/>
        <v>274</v>
      </c>
      <c r="AC903" s="40">
        <v>1818</v>
      </c>
      <c r="AD903" s="40">
        <f t="shared" si="296"/>
        <v>232</v>
      </c>
      <c r="AE903" s="41">
        <f t="shared" si="297"/>
        <v>0.88682926829268294</v>
      </c>
      <c r="AF903" s="4">
        <v>84</v>
      </c>
      <c r="AG903" s="4">
        <v>107</v>
      </c>
      <c r="AH903" s="87">
        <f t="shared" si="298"/>
        <v>0.27380952380952384</v>
      </c>
      <c r="AI903" s="43">
        <f t="shared" si="299"/>
        <v>0.42990654205607476</v>
      </c>
      <c r="AJ903" s="53">
        <f t="shared" si="300"/>
        <v>233.69999999999982</v>
      </c>
      <c r="AK903" s="53">
        <f t="shared" si="301"/>
        <v>11</v>
      </c>
      <c r="AL903" s="53">
        <f t="shared" si="302"/>
        <v>2</v>
      </c>
      <c r="AM903" s="88">
        <f t="shared" ref="AM903:AM966" si="303">IF(AK903&gt;0.49,(AK903*$AM$1)/1000,0)</f>
        <v>880</v>
      </c>
      <c r="AN903" s="88">
        <f t="shared" ref="AN903:AN966" si="304">IF(AL903&gt;0.49,(AL903*$AN$1)/1000,0)</f>
        <v>2400</v>
      </c>
    </row>
    <row r="904" spans="1:40" ht="15" hidden="1" x14ac:dyDescent="0.25">
      <c r="A904" s="11" t="s">
        <v>887</v>
      </c>
      <c r="B904" s="13" t="s">
        <v>889</v>
      </c>
      <c r="C904" s="1" t="str">
        <f t="shared" si="288"/>
        <v>TRABZON</v>
      </c>
      <c r="D904" s="14">
        <v>36</v>
      </c>
      <c r="E904" s="14">
        <v>252</v>
      </c>
      <c r="F904" s="14">
        <v>324</v>
      </c>
      <c r="G904" s="14">
        <v>612</v>
      </c>
      <c r="H904" s="15">
        <v>66</v>
      </c>
      <c r="I904" s="15">
        <v>240</v>
      </c>
      <c r="J904" s="15">
        <v>308</v>
      </c>
      <c r="K904" s="15">
        <v>614</v>
      </c>
      <c r="L904" s="49">
        <v>73</v>
      </c>
      <c r="M904" s="6">
        <v>39</v>
      </c>
      <c r="N904" s="16">
        <f t="shared" si="286"/>
        <v>2</v>
      </c>
      <c r="O904" s="17">
        <f t="shared" si="287"/>
        <v>3.2679738562091504E-3</v>
      </c>
      <c r="P904" s="10">
        <v>562</v>
      </c>
      <c r="Q904" s="10">
        <v>757</v>
      </c>
      <c r="R904" s="10">
        <v>595</v>
      </c>
      <c r="S904" s="10">
        <v>739</v>
      </c>
      <c r="T904" s="10">
        <v>1352</v>
      </c>
      <c r="U904" s="10">
        <v>1914</v>
      </c>
      <c r="V904" s="18">
        <f t="shared" si="289"/>
        <v>0.11743772241992882</v>
      </c>
      <c r="W904" s="18">
        <f t="shared" si="290"/>
        <v>0.31704095112285335</v>
      </c>
      <c r="X904" s="18">
        <f t="shared" si="291"/>
        <v>0.57478991596638651</v>
      </c>
      <c r="Y904" s="18">
        <f t="shared" si="292"/>
        <v>0.43047337278106507</v>
      </c>
      <c r="Z904" s="18">
        <f t="shared" si="293"/>
        <v>0.33855799373040751</v>
      </c>
      <c r="AA904" s="47">
        <f t="shared" si="294"/>
        <v>770</v>
      </c>
      <c r="AB904" s="6">
        <f t="shared" si="295"/>
        <v>253</v>
      </c>
      <c r="AC904" s="40">
        <v>606</v>
      </c>
      <c r="AD904" s="40">
        <f t="shared" si="296"/>
        <v>8</v>
      </c>
      <c r="AE904" s="41">
        <f t="shared" si="297"/>
        <v>0.98697068403908794</v>
      </c>
      <c r="AF904" s="4">
        <v>19</v>
      </c>
      <c r="AG904" s="4">
        <v>31</v>
      </c>
      <c r="AH904" s="87">
        <f t="shared" si="298"/>
        <v>0.63157894736842102</v>
      </c>
      <c r="AI904" s="43">
        <f t="shared" si="299"/>
        <v>0.77419354838709675</v>
      </c>
      <c r="AJ904" s="53">
        <f t="shared" si="300"/>
        <v>364.4</v>
      </c>
      <c r="AK904" s="53">
        <f t="shared" si="301"/>
        <v>18</v>
      </c>
      <c r="AL904" s="53">
        <f t="shared" si="302"/>
        <v>3</v>
      </c>
      <c r="AM904" s="88">
        <f t="shared" si="303"/>
        <v>1440</v>
      </c>
      <c r="AN904" s="88">
        <f t="shared" si="304"/>
        <v>3600</v>
      </c>
    </row>
    <row r="905" spans="1:40" ht="15" hidden="1" x14ac:dyDescent="0.25">
      <c r="A905" s="11" t="s">
        <v>887</v>
      </c>
      <c r="B905" s="13" t="s">
        <v>890</v>
      </c>
      <c r="C905" s="1" t="str">
        <f t="shared" si="288"/>
        <v>TRABZON</v>
      </c>
      <c r="D905" s="14">
        <v>25</v>
      </c>
      <c r="E905" s="14">
        <v>130</v>
      </c>
      <c r="F905" s="14">
        <v>163</v>
      </c>
      <c r="G905" s="14">
        <v>318</v>
      </c>
      <c r="H905" s="15">
        <v>24</v>
      </c>
      <c r="I905" s="15">
        <v>111</v>
      </c>
      <c r="J905" s="15">
        <v>169</v>
      </c>
      <c r="K905" s="15">
        <v>304</v>
      </c>
      <c r="L905" s="49">
        <v>25</v>
      </c>
      <c r="M905" s="6">
        <v>32</v>
      </c>
      <c r="N905" s="16">
        <f t="shared" si="286"/>
        <v>-14</v>
      </c>
      <c r="O905" s="17">
        <f t="shared" si="287"/>
        <v>-4.40251572327044E-2</v>
      </c>
      <c r="P905" s="10">
        <v>292</v>
      </c>
      <c r="Q905" s="10">
        <v>420</v>
      </c>
      <c r="R905" s="10">
        <v>286</v>
      </c>
      <c r="S905" s="10">
        <v>400</v>
      </c>
      <c r="T905" s="10">
        <v>706</v>
      </c>
      <c r="U905" s="10">
        <v>998</v>
      </c>
      <c r="V905" s="18">
        <f t="shared" si="289"/>
        <v>8.2191780821917804E-2</v>
      </c>
      <c r="W905" s="18">
        <f t="shared" si="290"/>
        <v>0.26428571428571429</v>
      </c>
      <c r="X905" s="18">
        <f t="shared" si="291"/>
        <v>0.56643356643356646</v>
      </c>
      <c r="Y905" s="18">
        <f t="shared" si="292"/>
        <v>0.38668555240793201</v>
      </c>
      <c r="Z905" s="18">
        <f t="shared" si="293"/>
        <v>0.29759519038076154</v>
      </c>
      <c r="AA905" s="47">
        <f t="shared" si="294"/>
        <v>433</v>
      </c>
      <c r="AB905" s="6">
        <f t="shared" si="295"/>
        <v>124</v>
      </c>
      <c r="AC905" s="40">
        <v>304</v>
      </c>
      <c r="AD905" s="40">
        <f t="shared" si="296"/>
        <v>0</v>
      </c>
      <c r="AE905" s="41">
        <f t="shared" si="297"/>
        <v>1</v>
      </c>
      <c r="AF905" s="4">
        <v>16</v>
      </c>
      <c r="AG905" s="4">
        <v>20</v>
      </c>
      <c r="AH905" s="87">
        <f t="shared" si="298"/>
        <v>0.25</v>
      </c>
      <c r="AI905" s="43">
        <f t="shared" si="299"/>
        <v>0.4</v>
      </c>
      <c r="AJ905" s="53">
        <f t="shared" si="300"/>
        <v>221.2</v>
      </c>
      <c r="AK905" s="53">
        <f t="shared" si="301"/>
        <v>11</v>
      </c>
      <c r="AL905" s="53">
        <f t="shared" si="302"/>
        <v>2</v>
      </c>
      <c r="AM905" s="88">
        <f t="shared" si="303"/>
        <v>880</v>
      </c>
      <c r="AN905" s="88">
        <f t="shared" si="304"/>
        <v>2400</v>
      </c>
    </row>
    <row r="906" spans="1:40" ht="15" hidden="1" x14ac:dyDescent="0.25">
      <c r="A906" s="11" t="s">
        <v>887</v>
      </c>
      <c r="B906" s="13" t="s">
        <v>891</v>
      </c>
      <c r="C906" s="1" t="str">
        <f t="shared" si="288"/>
        <v>TRABZON</v>
      </c>
      <c r="D906" s="14">
        <v>55</v>
      </c>
      <c r="E906" s="14">
        <v>135</v>
      </c>
      <c r="F906" s="14">
        <v>141</v>
      </c>
      <c r="G906" s="14">
        <v>331</v>
      </c>
      <c r="H906" s="15">
        <v>30</v>
      </c>
      <c r="I906" s="15">
        <v>117</v>
      </c>
      <c r="J906" s="15">
        <v>160</v>
      </c>
      <c r="K906" s="15">
        <v>307</v>
      </c>
      <c r="L906" s="49">
        <v>4</v>
      </c>
      <c r="M906" s="6">
        <v>39</v>
      </c>
      <c r="N906" s="16">
        <f t="shared" si="286"/>
        <v>-24</v>
      </c>
      <c r="O906" s="17">
        <f t="shared" si="287"/>
        <v>-7.2507552870090641E-2</v>
      </c>
      <c r="P906" s="10">
        <v>125</v>
      </c>
      <c r="Q906" s="10">
        <v>209</v>
      </c>
      <c r="R906" s="10">
        <v>182</v>
      </c>
      <c r="S906" s="10">
        <v>228</v>
      </c>
      <c r="T906" s="10">
        <v>391</v>
      </c>
      <c r="U906" s="10">
        <v>516</v>
      </c>
      <c r="V906" s="18">
        <f t="shared" si="289"/>
        <v>0.24</v>
      </c>
      <c r="W906" s="18">
        <f t="shared" si="290"/>
        <v>0.55980861244019142</v>
      </c>
      <c r="X906" s="18">
        <f t="shared" si="291"/>
        <v>0.68681318681318682</v>
      </c>
      <c r="Y906" s="18">
        <f t="shared" si="292"/>
        <v>0.61892583120204603</v>
      </c>
      <c r="Z906" s="18">
        <f t="shared" si="293"/>
        <v>0.52713178294573648</v>
      </c>
      <c r="AA906" s="47">
        <f t="shared" si="294"/>
        <v>149</v>
      </c>
      <c r="AB906" s="6">
        <f t="shared" si="295"/>
        <v>57</v>
      </c>
      <c r="AC906" s="40">
        <v>307</v>
      </c>
      <c r="AD906" s="40">
        <f t="shared" si="296"/>
        <v>0</v>
      </c>
      <c r="AE906" s="41">
        <f t="shared" si="297"/>
        <v>1</v>
      </c>
      <c r="AF906" s="4">
        <v>9</v>
      </c>
      <c r="AG906" s="4">
        <v>18</v>
      </c>
      <c r="AH906" s="87">
        <f t="shared" si="298"/>
        <v>1</v>
      </c>
      <c r="AI906" s="43">
        <f t="shared" si="299"/>
        <v>1</v>
      </c>
      <c r="AJ906" s="53">
        <f t="shared" si="300"/>
        <v>31.699999999999989</v>
      </c>
      <c r="AK906" s="53">
        <f t="shared" si="301"/>
        <v>1</v>
      </c>
      <c r="AL906" s="53">
        <f t="shared" si="302"/>
        <v>0</v>
      </c>
      <c r="AM906" s="88">
        <f t="shared" si="303"/>
        <v>80</v>
      </c>
      <c r="AN906" s="88">
        <f t="shared" si="304"/>
        <v>0</v>
      </c>
    </row>
    <row r="907" spans="1:40" ht="15" hidden="1" x14ac:dyDescent="0.25">
      <c r="A907" s="11" t="s">
        <v>887</v>
      </c>
      <c r="B907" s="13" t="s">
        <v>892</v>
      </c>
      <c r="C907" s="1" t="str">
        <f t="shared" si="288"/>
        <v>TRABZON</v>
      </c>
      <c r="D907" s="14">
        <v>35</v>
      </c>
      <c r="E907" s="14">
        <v>96</v>
      </c>
      <c r="F907" s="14">
        <v>99</v>
      </c>
      <c r="G907" s="14">
        <v>230</v>
      </c>
      <c r="H907" s="15">
        <v>19</v>
      </c>
      <c r="I907" s="15">
        <v>90</v>
      </c>
      <c r="J907" s="15">
        <v>127</v>
      </c>
      <c r="K907" s="15">
        <v>236</v>
      </c>
      <c r="L907" s="49">
        <v>9</v>
      </c>
      <c r="M907" s="6">
        <v>22</v>
      </c>
      <c r="N907" s="16">
        <f t="shared" si="286"/>
        <v>6</v>
      </c>
      <c r="O907" s="17">
        <f t="shared" si="287"/>
        <v>2.6086956521739129E-2</v>
      </c>
      <c r="P907" s="10">
        <v>142</v>
      </c>
      <c r="Q907" s="10">
        <v>232</v>
      </c>
      <c r="R907" s="10">
        <v>178</v>
      </c>
      <c r="S907" s="10">
        <v>222</v>
      </c>
      <c r="T907" s="10">
        <v>410</v>
      </c>
      <c r="U907" s="10">
        <v>552</v>
      </c>
      <c r="V907" s="18">
        <f t="shared" si="289"/>
        <v>0.13380281690140844</v>
      </c>
      <c r="W907" s="18">
        <f t="shared" si="290"/>
        <v>0.38793103448275862</v>
      </c>
      <c r="X907" s="18">
        <f t="shared" si="291"/>
        <v>0.6404494382022472</v>
      </c>
      <c r="Y907" s="18">
        <f t="shared" si="292"/>
        <v>0.4975609756097561</v>
      </c>
      <c r="Z907" s="18">
        <f t="shared" si="293"/>
        <v>0.40398550724637683</v>
      </c>
      <c r="AA907" s="47">
        <f t="shared" si="294"/>
        <v>206</v>
      </c>
      <c r="AB907" s="6">
        <f t="shared" si="295"/>
        <v>64</v>
      </c>
      <c r="AC907" s="40">
        <v>236</v>
      </c>
      <c r="AD907" s="40">
        <f t="shared" si="296"/>
        <v>0</v>
      </c>
      <c r="AE907" s="41">
        <f t="shared" si="297"/>
        <v>1</v>
      </c>
      <c r="AF907" s="4">
        <v>14</v>
      </c>
      <c r="AG907" s="4">
        <v>17</v>
      </c>
      <c r="AH907" s="87">
        <f t="shared" si="298"/>
        <v>0.21428571428571427</v>
      </c>
      <c r="AI907" s="43">
        <f t="shared" si="299"/>
        <v>0.35294117647058826</v>
      </c>
      <c r="AJ907" s="53">
        <f t="shared" si="300"/>
        <v>83</v>
      </c>
      <c r="AK907" s="53">
        <f t="shared" si="301"/>
        <v>4</v>
      </c>
      <c r="AL907" s="53">
        <f t="shared" si="302"/>
        <v>0</v>
      </c>
      <c r="AM907" s="88">
        <f t="shared" si="303"/>
        <v>320</v>
      </c>
      <c r="AN907" s="88">
        <f t="shared" si="304"/>
        <v>0</v>
      </c>
    </row>
    <row r="908" spans="1:40" ht="15" hidden="1" x14ac:dyDescent="0.25">
      <c r="A908" s="11" t="s">
        <v>887</v>
      </c>
      <c r="B908" s="13" t="s">
        <v>893</v>
      </c>
      <c r="C908" s="1" t="str">
        <f t="shared" si="288"/>
        <v>TRABZON</v>
      </c>
      <c r="D908" s="14">
        <v>19</v>
      </c>
      <c r="E908" s="14">
        <v>64</v>
      </c>
      <c r="F908" s="14">
        <v>48</v>
      </c>
      <c r="G908" s="14">
        <v>131</v>
      </c>
      <c r="H908" s="15">
        <v>18</v>
      </c>
      <c r="I908" s="15">
        <v>63</v>
      </c>
      <c r="J908" s="15">
        <v>53</v>
      </c>
      <c r="K908" s="15">
        <v>134</v>
      </c>
      <c r="L908" s="49">
        <v>12</v>
      </c>
      <c r="M908" s="6"/>
      <c r="N908" s="16">
        <f t="shared" si="286"/>
        <v>3</v>
      </c>
      <c r="O908" s="17">
        <f t="shared" si="287"/>
        <v>2.2900763358778626E-2</v>
      </c>
      <c r="P908" s="10">
        <v>81</v>
      </c>
      <c r="Q908" s="10">
        <v>151</v>
      </c>
      <c r="R908" s="10">
        <v>101</v>
      </c>
      <c r="S908" s="10">
        <v>141</v>
      </c>
      <c r="T908" s="10">
        <v>252</v>
      </c>
      <c r="U908" s="10">
        <v>333</v>
      </c>
      <c r="V908" s="18">
        <f t="shared" si="289"/>
        <v>0.22222222222222221</v>
      </c>
      <c r="W908" s="18">
        <f t="shared" si="290"/>
        <v>0.41721854304635764</v>
      </c>
      <c r="X908" s="18">
        <f t="shared" si="291"/>
        <v>0.64356435643564358</v>
      </c>
      <c r="Y908" s="18">
        <f t="shared" si="292"/>
        <v>0.50793650793650791</v>
      </c>
      <c r="Z908" s="18">
        <f t="shared" si="293"/>
        <v>0.43843843843843844</v>
      </c>
      <c r="AA908" s="47">
        <f t="shared" si="294"/>
        <v>124</v>
      </c>
      <c r="AB908" s="6">
        <f t="shared" si="295"/>
        <v>36</v>
      </c>
      <c r="AC908" s="40">
        <v>134</v>
      </c>
      <c r="AD908" s="40">
        <f t="shared" si="296"/>
        <v>0</v>
      </c>
      <c r="AE908" s="41">
        <f t="shared" si="297"/>
        <v>1</v>
      </c>
      <c r="AF908" s="4">
        <v>10</v>
      </c>
      <c r="AG908" s="4">
        <v>7</v>
      </c>
      <c r="AH908" s="87">
        <f t="shared" si="298"/>
        <v>0</v>
      </c>
      <c r="AI908" s="43">
        <f t="shared" si="299"/>
        <v>0</v>
      </c>
      <c r="AJ908" s="53">
        <f t="shared" si="300"/>
        <v>48.399999999999977</v>
      </c>
      <c r="AK908" s="53">
        <f t="shared" si="301"/>
        <v>2</v>
      </c>
      <c r="AL908" s="53">
        <f t="shared" si="302"/>
        <v>0</v>
      </c>
      <c r="AM908" s="88">
        <f t="shared" si="303"/>
        <v>160</v>
      </c>
      <c r="AN908" s="88">
        <f t="shared" si="304"/>
        <v>0</v>
      </c>
    </row>
    <row r="909" spans="1:40" ht="12.75" hidden="1" customHeight="1" x14ac:dyDescent="0.2">
      <c r="A909" s="11" t="s">
        <v>887</v>
      </c>
      <c r="B909" s="13" t="s">
        <v>894</v>
      </c>
      <c r="C909" s="1" t="str">
        <f t="shared" si="288"/>
        <v>TRABZON</v>
      </c>
      <c r="D909" s="14">
        <v>1</v>
      </c>
      <c r="E909" s="14">
        <v>8</v>
      </c>
      <c r="F909" s="14">
        <v>9</v>
      </c>
      <c r="G909" s="14">
        <v>18</v>
      </c>
      <c r="H909" s="15">
        <v>0</v>
      </c>
      <c r="I909" s="15">
        <v>4</v>
      </c>
      <c r="J909" s="15">
        <v>11</v>
      </c>
      <c r="K909" s="15">
        <v>15</v>
      </c>
      <c r="L909" s="50"/>
      <c r="M909" s="6">
        <v>2</v>
      </c>
      <c r="N909" s="16">
        <f t="shared" si="286"/>
        <v>-3</v>
      </c>
      <c r="O909" s="17">
        <f t="shared" si="287"/>
        <v>-0.16666666666666666</v>
      </c>
      <c r="P909" s="10">
        <v>21</v>
      </c>
      <c r="Q909" s="10">
        <v>37</v>
      </c>
      <c r="R909" s="10">
        <v>19</v>
      </c>
      <c r="S909" s="10">
        <v>25</v>
      </c>
      <c r="T909" s="10">
        <v>56</v>
      </c>
      <c r="U909" s="10">
        <v>77</v>
      </c>
      <c r="V909" s="18">
        <f t="shared" si="289"/>
        <v>0</v>
      </c>
      <c r="W909" s="18">
        <f t="shared" si="290"/>
        <v>0.10810810810810811</v>
      </c>
      <c r="X909" s="18">
        <f t="shared" si="291"/>
        <v>0.47368421052631576</v>
      </c>
      <c r="Y909" s="18">
        <f t="shared" si="292"/>
        <v>0.23214285714285715</v>
      </c>
      <c r="Z909" s="18">
        <f t="shared" si="293"/>
        <v>0.16883116883116883</v>
      </c>
      <c r="AA909" s="47">
        <f t="shared" si="294"/>
        <v>43</v>
      </c>
      <c r="AB909" s="6">
        <f t="shared" si="295"/>
        <v>10</v>
      </c>
      <c r="AC909" s="40">
        <v>15</v>
      </c>
      <c r="AD909" s="40">
        <f t="shared" si="296"/>
        <v>0</v>
      </c>
      <c r="AE909" s="41">
        <f t="shared" si="297"/>
        <v>1</v>
      </c>
      <c r="AF909" s="4">
        <v>3</v>
      </c>
      <c r="AG909" s="4">
        <v>2</v>
      </c>
      <c r="AH909" s="87">
        <f t="shared" si="298"/>
        <v>0</v>
      </c>
      <c r="AI909" s="43">
        <f t="shared" si="299"/>
        <v>0</v>
      </c>
      <c r="AJ909" s="53">
        <f t="shared" si="300"/>
        <v>26.199999999999996</v>
      </c>
      <c r="AK909" s="53">
        <f t="shared" si="301"/>
        <v>1</v>
      </c>
      <c r="AL909" s="53">
        <f t="shared" si="302"/>
        <v>0</v>
      </c>
      <c r="AM909" s="88">
        <f t="shared" si="303"/>
        <v>80</v>
      </c>
      <c r="AN909" s="88">
        <f t="shared" si="304"/>
        <v>0</v>
      </c>
    </row>
    <row r="910" spans="1:40" ht="15" hidden="1" x14ac:dyDescent="0.25">
      <c r="A910" s="11" t="s">
        <v>887</v>
      </c>
      <c r="B910" s="13" t="s">
        <v>895</v>
      </c>
      <c r="C910" s="1" t="str">
        <f t="shared" si="288"/>
        <v>TRABZON</v>
      </c>
      <c r="D910" s="14">
        <v>14</v>
      </c>
      <c r="E910" s="14">
        <v>142</v>
      </c>
      <c r="F910" s="14">
        <v>86</v>
      </c>
      <c r="G910" s="14">
        <v>242</v>
      </c>
      <c r="H910" s="15">
        <v>8</v>
      </c>
      <c r="I910" s="15">
        <v>84</v>
      </c>
      <c r="J910" s="15">
        <v>106</v>
      </c>
      <c r="K910" s="15">
        <v>198</v>
      </c>
      <c r="L910" s="49">
        <v>24</v>
      </c>
      <c r="M910" s="6">
        <v>11</v>
      </c>
      <c r="N910" s="16">
        <f t="shared" si="286"/>
        <v>-44</v>
      </c>
      <c r="O910" s="17">
        <f t="shared" si="287"/>
        <v>-0.18181818181818182</v>
      </c>
      <c r="P910" s="10">
        <v>132</v>
      </c>
      <c r="Q910" s="10">
        <v>192</v>
      </c>
      <c r="R910" s="10">
        <v>168</v>
      </c>
      <c r="S910" s="10">
        <v>212</v>
      </c>
      <c r="T910" s="10">
        <v>360</v>
      </c>
      <c r="U910" s="10">
        <v>492</v>
      </c>
      <c r="V910" s="18">
        <f t="shared" si="289"/>
        <v>6.0606060606060608E-2</v>
      </c>
      <c r="W910" s="18">
        <f t="shared" si="290"/>
        <v>0.4375</v>
      </c>
      <c r="X910" s="18">
        <f t="shared" si="291"/>
        <v>0.70833333333333337</v>
      </c>
      <c r="Y910" s="18">
        <f t="shared" si="292"/>
        <v>0.56388888888888888</v>
      </c>
      <c r="Z910" s="18">
        <f t="shared" si="293"/>
        <v>0.42886178861788615</v>
      </c>
      <c r="AA910" s="47">
        <f t="shared" si="294"/>
        <v>157</v>
      </c>
      <c r="AB910" s="6">
        <f t="shared" si="295"/>
        <v>49</v>
      </c>
      <c r="AC910" s="40">
        <v>198</v>
      </c>
      <c r="AD910" s="40">
        <f t="shared" si="296"/>
        <v>0</v>
      </c>
      <c r="AE910" s="41">
        <f t="shared" si="297"/>
        <v>1</v>
      </c>
      <c r="AF910" s="4">
        <v>15</v>
      </c>
      <c r="AG910" s="4">
        <v>14</v>
      </c>
      <c r="AH910" s="87">
        <f t="shared" si="298"/>
        <v>0</v>
      </c>
      <c r="AI910" s="43">
        <f t="shared" si="299"/>
        <v>0</v>
      </c>
      <c r="AJ910" s="53">
        <f t="shared" si="300"/>
        <v>48.999999999999972</v>
      </c>
      <c r="AK910" s="53">
        <f t="shared" si="301"/>
        <v>2</v>
      </c>
      <c r="AL910" s="53">
        <f t="shared" si="302"/>
        <v>0</v>
      </c>
      <c r="AM910" s="88">
        <f t="shared" si="303"/>
        <v>160</v>
      </c>
      <c r="AN910" s="88">
        <f t="shared" si="304"/>
        <v>0</v>
      </c>
    </row>
    <row r="911" spans="1:40" ht="15" hidden="1" x14ac:dyDescent="0.25">
      <c r="A911" s="11" t="s">
        <v>887</v>
      </c>
      <c r="B911" s="13" t="s">
        <v>896</v>
      </c>
      <c r="C911" s="1" t="str">
        <f t="shared" si="288"/>
        <v>TRABZON</v>
      </c>
      <c r="D911" s="14">
        <v>16</v>
      </c>
      <c r="E911" s="14">
        <v>29</v>
      </c>
      <c r="F911" s="14">
        <v>36</v>
      </c>
      <c r="G911" s="14">
        <v>81</v>
      </c>
      <c r="H911" s="15">
        <v>2</v>
      </c>
      <c r="I911" s="15">
        <v>29</v>
      </c>
      <c r="J911" s="15">
        <v>30</v>
      </c>
      <c r="K911" s="15">
        <v>61</v>
      </c>
      <c r="L911" s="49">
        <v>8</v>
      </c>
      <c r="M911" s="6">
        <v>5</v>
      </c>
      <c r="N911" s="16">
        <f t="shared" si="286"/>
        <v>-20</v>
      </c>
      <c r="O911" s="17">
        <f t="shared" si="287"/>
        <v>-0.24691358024691357</v>
      </c>
      <c r="P911" s="10">
        <v>53</v>
      </c>
      <c r="Q911" s="10">
        <v>75</v>
      </c>
      <c r="R911" s="10">
        <v>47</v>
      </c>
      <c r="S911" s="10">
        <v>67</v>
      </c>
      <c r="T911" s="10">
        <v>122</v>
      </c>
      <c r="U911" s="10">
        <v>175</v>
      </c>
      <c r="V911" s="18">
        <f t="shared" si="289"/>
        <v>3.7735849056603772E-2</v>
      </c>
      <c r="W911" s="18">
        <f t="shared" si="290"/>
        <v>0.38666666666666666</v>
      </c>
      <c r="X911" s="18">
        <f t="shared" si="291"/>
        <v>0.7021276595744681</v>
      </c>
      <c r="Y911" s="18">
        <f t="shared" si="292"/>
        <v>0.50819672131147542</v>
      </c>
      <c r="Z911" s="18">
        <f t="shared" si="293"/>
        <v>0.36571428571428571</v>
      </c>
      <c r="AA911" s="47">
        <f t="shared" si="294"/>
        <v>60</v>
      </c>
      <c r="AB911" s="6">
        <f t="shared" si="295"/>
        <v>14</v>
      </c>
      <c r="AC911" s="40">
        <v>61</v>
      </c>
      <c r="AD911" s="40">
        <f t="shared" si="296"/>
        <v>0</v>
      </c>
      <c r="AE911" s="41">
        <f t="shared" si="297"/>
        <v>1</v>
      </c>
      <c r="AF911" s="4">
        <v>6</v>
      </c>
      <c r="AG911" s="4">
        <v>6</v>
      </c>
      <c r="AH911" s="87">
        <f t="shared" si="298"/>
        <v>0</v>
      </c>
      <c r="AI911" s="43">
        <f t="shared" si="299"/>
        <v>0</v>
      </c>
      <c r="AJ911" s="53">
        <f t="shared" si="300"/>
        <v>23.399999999999991</v>
      </c>
      <c r="AK911" s="53">
        <f t="shared" si="301"/>
        <v>1</v>
      </c>
      <c r="AL911" s="53">
        <f t="shared" si="302"/>
        <v>0</v>
      </c>
      <c r="AM911" s="88">
        <f t="shared" si="303"/>
        <v>80</v>
      </c>
      <c r="AN911" s="88">
        <f t="shared" si="304"/>
        <v>0</v>
      </c>
    </row>
    <row r="912" spans="1:40" ht="15" hidden="1" x14ac:dyDescent="0.25">
      <c r="A912" s="11" t="s">
        <v>887</v>
      </c>
      <c r="B912" s="13" t="s">
        <v>1039</v>
      </c>
      <c r="C912" s="1" t="str">
        <f t="shared" si="288"/>
        <v>TRABZON</v>
      </c>
      <c r="D912" s="14">
        <v>2</v>
      </c>
      <c r="E912" s="14">
        <v>18</v>
      </c>
      <c r="F912" s="14">
        <v>26</v>
      </c>
      <c r="G912" s="14">
        <v>46</v>
      </c>
      <c r="H912" s="15">
        <v>0</v>
      </c>
      <c r="I912" s="15">
        <v>17</v>
      </c>
      <c r="J912" s="15">
        <v>23</v>
      </c>
      <c r="K912" s="15">
        <v>40</v>
      </c>
      <c r="L912" s="49">
        <v>3</v>
      </c>
      <c r="M912" s="6">
        <v>2</v>
      </c>
      <c r="N912" s="16">
        <f t="shared" si="286"/>
        <v>-6</v>
      </c>
      <c r="O912" s="17">
        <f t="shared" si="287"/>
        <v>-0.13043478260869565</v>
      </c>
      <c r="P912" s="10">
        <v>35</v>
      </c>
      <c r="Q912" s="10">
        <v>43</v>
      </c>
      <c r="R912" s="10">
        <v>36</v>
      </c>
      <c r="S912" s="10">
        <v>46</v>
      </c>
      <c r="T912" s="10">
        <v>79</v>
      </c>
      <c r="U912" s="10">
        <v>114</v>
      </c>
      <c r="V912" s="18">
        <f t="shared" si="289"/>
        <v>0</v>
      </c>
      <c r="W912" s="18">
        <f t="shared" si="290"/>
        <v>0.39534883720930231</v>
      </c>
      <c r="X912" s="18">
        <f t="shared" si="291"/>
        <v>0.66666666666666663</v>
      </c>
      <c r="Y912" s="18">
        <f t="shared" si="292"/>
        <v>0.51898734177215189</v>
      </c>
      <c r="Z912" s="18">
        <f t="shared" si="293"/>
        <v>0.35964912280701755</v>
      </c>
      <c r="AA912" s="47">
        <f t="shared" si="294"/>
        <v>38</v>
      </c>
      <c r="AB912" s="6">
        <f t="shared" si="295"/>
        <v>12</v>
      </c>
      <c r="AC912" s="40">
        <v>40</v>
      </c>
      <c r="AD912" s="40">
        <f t="shared" si="296"/>
        <v>0</v>
      </c>
      <c r="AE912" s="41">
        <f t="shared" si="297"/>
        <v>1</v>
      </c>
      <c r="AF912" s="4">
        <v>3</v>
      </c>
      <c r="AG912" s="4">
        <v>3</v>
      </c>
      <c r="AH912" s="87">
        <f t="shared" si="298"/>
        <v>0</v>
      </c>
      <c r="AI912" s="43">
        <f t="shared" si="299"/>
        <v>0</v>
      </c>
      <c r="AJ912" s="53">
        <f t="shared" si="300"/>
        <v>14.299999999999997</v>
      </c>
      <c r="AK912" s="53">
        <f t="shared" si="301"/>
        <v>0</v>
      </c>
      <c r="AL912" s="53">
        <f t="shared" si="302"/>
        <v>0</v>
      </c>
      <c r="AM912" s="88">
        <f t="shared" si="303"/>
        <v>0</v>
      </c>
      <c r="AN912" s="88">
        <f t="shared" si="304"/>
        <v>0</v>
      </c>
    </row>
    <row r="913" spans="1:40" ht="15" hidden="1" x14ac:dyDescent="0.25">
      <c r="A913" s="11" t="s">
        <v>887</v>
      </c>
      <c r="B913" s="13" t="s">
        <v>897</v>
      </c>
      <c r="C913" s="1" t="str">
        <f t="shared" si="288"/>
        <v>TRABZON</v>
      </c>
      <c r="D913" s="14">
        <v>32</v>
      </c>
      <c r="E913" s="14">
        <v>90</v>
      </c>
      <c r="F913" s="14">
        <v>146</v>
      </c>
      <c r="G913" s="14">
        <v>268</v>
      </c>
      <c r="H913" s="15">
        <v>30</v>
      </c>
      <c r="I913" s="15">
        <v>79</v>
      </c>
      <c r="J913" s="15">
        <v>137</v>
      </c>
      <c r="K913" s="15">
        <v>246</v>
      </c>
      <c r="L913" s="49">
        <v>2</v>
      </c>
      <c r="M913" s="6">
        <v>31</v>
      </c>
      <c r="N913" s="16">
        <f t="shared" si="286"/>
        <v>-22</v>
      </c>
      <c r="O913" s="17">
        <f t="shared" si="287"/>
        <v>-8.2089552238805971E-2</v>
      </c>
      <c r="P913" s="10">
        <v>211</v>
      </c>
      <c r="Q913" s="10">
        <v>242</v>
      </c>
      <c r="R913" s="10">
        <v>187</v>
      </c>
      <c r="S913" s="10">
        <v>237</v>
      </c>
      <c r="T913" s="10">
        <v>429</v>
      </c>
      <c r="U913" s="10">
        <v>640</v>
      </c>
      <c r="V913" s="18">
        <f t="shared" si="289"/>
        <v>0.14218009478672985</v>
      </c>
      <c r="W913" s="18">
        <f t="shared" si="290"/>
        <v>0.32644628099173556</v>
      </c>
      <c r="X913" s="18">
        <f t="shared" si="291"/>
        <v>0.57754010695187163</v>
      </c>
      <c r="Y913" s="18">
        <f t="shared" si="292"/>
        <v>0.4358974358974359</v>
      </c>
      <c r="Z913" s="18">
        <f t="shared" si="293"/>
        <v>0.33906249999999999</v>
      </c>
      <c r="AA913" s="47">
        <f t="shared" si="294"/>
        <v>242</v>
      </c>
      <c r="AB913" s="6">
        <f t="shared" si="295"/>
        <v>79</v>
      </c>
      <c r="AC913" s="40">
        <v>246</v>
      </c>
      <c r="AD913" s="40">
        <f t="shared" si="296"/>
        <v>0</v>
      </c>
      <c r="AE913" s="41">
        <f t="shared" si="297"/>
        <v>1</v>
      </c>
      <c r="AF913" s="4">
        <v>12</v>
      </c>
      <c r="AG913" s="4">
        <v>14</v>
      </c>
      <c r="AH913" s="87">
        <f t="shared" si="298"/>
        <v>0.16666666666666666</v>
      </c>
      <c r="AI913" s="43">
        <f t="shared" si="299"/>
        <v>0.2857142857142857</v>
      </c>
      <c r="AJ913" s="53">
        <f t="shared" si="300"/>
        <v>113.29999999999995</v>
      </c>
      <c r="AK913" s="53">
        <f t="shared" si="301"/>
        <v>5</v>
      </c>
      <c r="AL913" s="53">
        <f t="shared" si="302"/>
        <v>1</v>
      </c>
      <c r="AM913" s="88">
        <f t="shared" si="303"/>
        <v>400</v>
      </c>
      <c r="AN913" s="88">
        <f t="shared" si="304"/>
        <v>1200</v>
      </c>
    </row>
    <row r="914" spans="1:40" ht="15" hidden="1" customHeight="1" x14ac:dyDescent="0.25">
      <c r="A914" s="11" t="s">
        <v>887</v>
      </c>
      <c r="B914" s="13" t="s">
        <v>898</v>
      </c>
      <c r="C914" s="1" t="str">
        <f t="shared" si="288"/>
        <v>TRABZON</v>
      </c>
      <c r="D914" s="14">
        <v>55</v>
      </c>
      <c r="E914" s="14">
        <v>151</v>
      </c>
      <c r="F914" s="14">
        <v>226</v>
      </c>
      <c r="G914" s="14">
        <v>432</v>
      </c>
      <c r="H914" s="15">
        <v>44</v>
      </c>
      <c r="I914" s="15">
        <v>156</v>
      </c>
      <c r="J914" s="15">
        <v>226</v>
      </c>
      <c r="K914" s="15">
        <v>426</v>
      </c>
      <c r="L914" s="49">
        <v>33</v>
      </c>
      <c r="M914" s="6">
        <v>59</v>
      </c>
      <c r="N914" s="16">
        <f t="shared" si="286"/>
        <v>-6</v>
      </c>
      <c r="O914" s="17">
        <f t="shared" si="287"/>
        <v>-1.3888888888888888E-2</v>
      </c>
      <c r="P914" s="10">
        <v>381</v>
      </c>
      <c r="Q914" s="10">
        <v>528</v>
      </c>
      <c r="R914" s="10">
        <v>417</v>
      </c>
      <c r="S914" s="10">
        <v>531</v>
      </c>
      <c r="T914" s="10">
        <v>945</v>
      </c>
      <c r="U914" s="10">
        <v>1326</v>
      </c>
      <c r="V914" s="18">
        <f t="shared" si="289"/>
        <v>0.11548556430446194</v>
      </c>
      <c r="W914" s="18">
        <f t="shared" si="290"/>
        <v>0.29545454545454547</v>
      </c>
      <c r="X914" s="18">
        <f t="shared" si="291"/>
        <v>0.47961630695443647</v>
      </c>
      <c r="Y914" s="18">
        <f t="shared" si="292"/>
        <v>0.37671957671957673</v>
      </c>
      <c r="Z914" s="18">
        <f t="shared" si="293"/>
        <v>0.30165912518853694</v>
      </c>
      <c r="AA914" s="47">
        <f t="shared" si="294"/>
        <v>589</v>
      </c>
      <c r="AB914" s="6">
        <f t="shared" si="295"/>
        <v>217</v>
      </c>
      <c r="AC914" s="40">
        <v>426</v>
      </c>
      <c r="AD914" s="40">
        <f t="shared" si="296"/>
        <v>0</v>
      </c>
      <c r="AE914" s="41">
        <f t="shared" si="297"/>
        <v>1</v>
      </c>
      <c r="AF914" s="4">
        <v>26</v>
      </c>
      <c r="AG914" s="4">
        <v>25</v>
      </c>
      <c r="AH914" s="87">
        <f t="shared" si="298"/>
        <v>0</v>
      </c>
      <c r="AI914" s="43">
        <f t="shared" si="299"/>
        <v>0</v>
      </c>
      <c r="AJ914" s="53">
        <f t="shared" si="300"/>
        <v>305.5</v>
      </c>
      <c r="AK914" s="53">
        <f t="shared" si="301"/>
        <v>15</v>
      </c>
      <c r="AL914" s="53">
        <f t="shared" si="302"/>
        <v>3</v>
      </c>
      <c r="AM914" s="88">
        <f t="shared" si="303"/>
        <v>1200</v>
      </c>
      <c r="AN914" s="88">
        <f t="shared" si="304"/>
        <v>3600</v>
      </c>
    </row>
    <row r="915" spans="1:40" ht="15" hidden="1" x14ac:dyDescent="0.25">
      <c r="A915" s="19" t="s">
        <v>887</v>
      </c>
      <c r="B915" s="20" t="s">
        <v>899</v>
      </c>
      <c r="C915" s="1" t="str">
        <f t="shared" si="288"/>
        <v>TRABZON</v>
      </c>
      <c r="D915" s="21">
        <v>634</v>
      </c>
      <c r="E915" s="21">
        <v>2099</v>
      </c>
      <c r="F915" s="21">
        <v>2725</v>
      </c>
      <c r="G915" s="21">
        <v>5458</v>
      </c>
      <c r="H915" s="15">
        <v>627</v>
      </c>
      <c r="I915" s="15">
        <v>1967</v>
      </c>
      <c r="J915" s="15">
        <v>3259</v>
      </c>
      <c r="K915" s="15">
        <v>5853</v>
      </c>
      <c r="L915" s="49">
        <v>80</v>
      </c>
      <c r="M915" s="6">
        <v>803</v>
      </c>
      <c r="N915" s="16">
        <f t="shared" si="286"/>
        <v>395</v>
      </c>
      <c r="O915" s="17">
        <f t="shared" si="287"/>
        <v>7.237083180652254E-2</v>
      </c>
      <c r="P915" s="10">
        <v>3357</v>
      </c>
      <c r="Q915" s="10">
        <v>4417</v>
      </c>
      <c r="R915" s="10">
        <v>3477</v>
      </c>
      <c r="S915" s="10">
        <v>4507</v>
      </c>
      <c r="T915" s="10">
        <v>7894</v>
      </c>
      <c r="U915" s="10">
        <v>11251</v>
      </c>
      <c r="V915" s="18">
        <f t="shared" si="289"/>
        <v>0.18677390527256479</v>
      </c>
      <c r="W915" s="18">
        <f t="shared" si="290"/>
        <v>0.44532488114104596</v>
      </c>
      <c r="X915" s="18">
        <f t="shared" si="291"/>
        <v>0.72936439459303992</v>
      </c>
      <c r="Y915" s="18">
        <f t="shared" si="292"/>
        <v>0.57043324043577404</v>
      </c>
      <c r="Z915" s="18">
        <f t="shared" si="293"/>
        <v>0.45595947026930939</v>
      </c>
      <c r="AA915" s="47">
        <f t="shared" si="294"/>
        <v>3391</v>
      </c>
      <c r="AB915" s="6">
        <f t="shared" si="295"/>
        <v>941</v>
      </c>
      <c r="AC915" s="40">
        <v>4971</v>
      </c>
      <c r="AD915" s="40">
        <f t="shared" si="296"/>
        <v>882</v>
      </c>
      <c r="AE915" s="41">
        <f t="shared" si="297"/>
        <v>0.84930804715530495</v>
      </c>
      <c r="AF915" s="4">
        <v>173</v>
      </c>
      <c r="AG915" s="4">
        <v>269</v>
      </c>
      <c r="AH915" s="87">
        <f t="shared" si="298"/>
        <v>0.55491329479768781</v>
      </c>
      <c r="AI915" s="43">
        <f t="shared" si="299"/>
        <v>0.71375464684014867</v>
      </c>
      <c r="AJ915" s="53">
        <f t="shared" si="300"/>
        <v>1022.7999999999993</v>
      </c>
      <c r="AK915" s="53">
        <f t="shared" si="301"/>
        <v>51</v>
      </c>
      <c r="AL915" s="53">
        <f t="shared" si="302"/>
        <v>10</v>
      </c>
      <c r="AM915" s="88">
        <f t="shared" si="303"/>
        <v>4080</v>
      </c>
      <c r="AN915" s="88">
        <f t="shared" si="304"/>
        <v>12000</v>
      </c>
    </row>
    <row r="916" spans="1:40" ht="15" hidden="1" x14ac:dyDescent="0.25">
      <c r="A916" s="11" t="s">
        <v>887</v>
      </c>
      <c r="B916" s="13" t="s">
        <v>900</v>
      </c>
      <c r="C916" s="1" t="str">
        <f t="shared" si="288"/>
        <v>TRABZON</v>
      </c>
      <c r="D916" s="14">
        <v>31</v>
      </c>
      <c r="E916" s="14">
        <v>126</v>
      </c>
      <c r="F916" s="14">
        <v>177</v>
      </c>
      <c r="G916" s="14">
        <v>334</v>
      </c>
      <c r="H916" s="15">
        <v>56</v>
      </c>
      <c r="I916" s="15">
        <v>116</v>
      </c>
      <c r="J916" s="15">
        <v>172</v>
      </c>
      <c r="K916" s="15">
        <v>344</v>
      </c>
      <c r="L916" s="49">
        <v>4</v>
      </c>
      <c r="M916" s="6">
        <v>31</v>
      </c>
      <c r="N916" s="16">
        <f t="shared" si="286"/>
        <v>10</v>
      </c>
      <c r="O916" s="17">
        <f t="shared" si="287"/>
        <v>2.9940119760479042E-2</v>
      </c>
      <c r="P916" s="10">
        <v>260</v>
      </c>
      <c r="Q916" s="10">
        <v>347</v>
      </c>
      <c r="R916" s="10">
        <v>245</v>
      </c>
      <c r="S916" s="10">
        <v>331</v>
      </c>
      <c r="T916" s="10">
        <v>592</v>
      </c>
      <c r="U916" s="10">
        <v>852</v>
      </c>
      <c r="V916" s="18">
        <f t="shared" si="289"/>
        <v>0.2153846153846154</v>
      </c>
      <c r="W916" s="18">
        <f t="shared" si="290"/>
        <v>0.33429394812680113</v>
      </c>
      <c r="X916" s="18">
        <f t="shared" si="291"/>
        <v>0.59183673469387754</v>
      </c>
      <c r="Y916" s="18">
        <f t="shared" si="292"/>
        <v>0.4408783783783784</v>
      </c>
      <c r="Z916" s="18">
        <f t="shared" si="293"/>
        <v>0.3720657276995305</v>
      </c>
      <c r="AA916" s="47">
        <f t="shared" si="294"/>
        <v>331</v>
      </c>
      <c r="AB916" s="6">
        <f t="shared" si="295"/>
        <v>100</v>
      </c>
      <c r="AC916" s="40">
        <v>344</v>
      </c>
      <c r="AD916" s="40">
        <f t="shared" si="296"/>
        <v>0</v>
      </c>
      <c r="AE916" s="41">
        <f t="shared" si="297"/>
        <v>1</v>
      </c>
      <c r="AF916" s="4">
        <v>22</v>
      </c>
      <c r="AG916" s="4">
        <v>24</v>
      </c>
      <c r="AH916" s="87">
        <f t="shared" si="298"/>
        <v>9.0909090909090912E-2</v>
      </c>
      <c r="AI916" s="43">
        <f t="shared" si="299"/>
        <v>0.16666666666666666</v>
      </c>
      <c r="AJ916" s="53">
        <f t="shared" si="300"/>
        <v>153.39999999999998</v>
      </c>
      <c r="AK916" s="53">
        <f t="shared" si="301"/>
        <v>7</v>
      </c>
      <c r="AL916" s="53">
        <f t="shared" si="302"/>
        <v>1</v>
      </c>
      <c r="AM916" s="88">
        <f t="shared" si="303"/>
        <v>560</v>
      </c>
      <c r="AN916" s="88">
        <f t="shared" si="304"/>
        <v>1200</v>
      </c>
    </row>
    <row r="917" spans="1:40" ht="15" hidden="1" x14ac:dyDescent="0.25">
      <c r="A917" s="11" t="s">
        <v>887</v>
      </c>
      <c r="B917" s="13" t="s">
        <v>901</v>
      </c>
      <c r="C917" s="1" t="str">
        <f t="shared" si="288"/>
        <v>TRABZON</v>
      </c>
      <c r="D917" s="14">
        <v>18</v>
      </c>
      <c r="E917" s="14">
        <v>46</v>
      </c>
      <c r="F917" s="14">
        <v>51</v>
      </c>
      <c r="G917" s="14">
        <v>115</v>
      </c>
      <c r="H917" s="15">
        <v>22</v>
      </c>
      <c r="I917" s="15">
        <v>55</v>
      </c>
      <c r="J917" s="15">
        <v>37</v>
      </c>
      <c r="K917" s="15">
        <v>114</v>
      </c>
      <c r="L917" s="49">
        <v>6</v>
      </c>
      <c r="M917" s="6">
        <v>7</v>
      </c>
      <c r="N917" s="16">
        <f t="shared" si="286"/>
        <v>-1</v>
      </c>
      <c r="O917" s="17">
        <f t="shared" si="287"/>
        <v>-8.6956521739130436E-3</v>
      </c>
      <c r="P917" s="10">
        <v>58</v>
      </c>
      <c r="Q917" s="10">
        <v>91</v>
      </c>
      <c r="R917" s="10">
        <v>54</v>
      </c>
      <c r="S917" s="10">
        <v>82</v>
      </c>
      <c r="T917" s="10">
        <v>145</v>
      </c>
      <c r="U917" s="10">
        <v>203</v>
      </c>
      <c r="V917" s="18">
        <f t="shared" si="289"/>
        <v>0.37931034482758619</v>
      </c>
      <c r="W917" s="18">
        <f t="shared" si="290"/>
        <v>0.60439560439560436</v>
      </c>
      <c r="X917" s="18">
        <f t="shared" si="291"/>
        <v>0.66666666666666663</v>
      </c>
      <c r="Y917" s="18">
        <f t="shared" si="292"/>
        <v>0.62758620689655176</v>
      </c>
      <c r="Z917" s="18">
        <f t="shared" si="293"/>
        <v>0.55665024630541871</v>
      </c>
      <c r="AA917" s="47">
        <f t="shared" si="294"/>
        <v>54</v>
      </c>
      <c r="AB917" s="6">
        <f t="shared" si="295"/>
        <v>18</v>
      </c>
      <c r="AC917" s="40">
        <v>114</v>
      </c>
      <c r="AD917" s="40">
        <f t="shared" si="296"/>
        <v>0</v>
      </c>
      <c r="AE917" s="41">
        <f t="shared" si="297"/>
        <v>1</v>
      </c>
      <c r="AF917" s="4">
        <v>9</v>
      </c>
      <c r="AG917" s="4">
        <v>9</v>
      </c>
      <c r="AH917" s="87">
        <f t="shared" si="298"/>
        <v>0</v>
      </c>
      <c r="AI917" s="43">
        <f t="shared" si="299"/>
        <v>0</v>
      </c>
      <c r="AJ917" s="53">
        <f t="shared" si="300"/>
        <v>10.5</v>
      </c>
      <c r="AK917" s="53">
        <f t="shared" si="301"/>
        <v>0</v>
      </c>
      <c r="AL917" s="53">
        <f t="shared" si="302"/>
        <v>0</v>
      </c>
      <c r="AM917" s="88">
        <f t="shared" si="303"/>
        <v>0</v>
      </c>
      <c r="AN917" s="88">
        <f t="shared" si="304"/>
        <v>0</v>
      </c>
    </row>
    <row r="918" spans="1:40" ht="15" hidden="1" x14ac:dyDescent="0.25">
      <c r="A918" s="11" t="s">
        <v>887</v>
      </c>
      <c r="B918" s="13" t="s">
        <v>902</v>
      </c>
      <c r="C918" s="1" t="str">
        <f t="shared" si="288"/>
        <v>TRABZON</v>
      </c>
      <c r="D918" s="14">
        <v>15</v>
      </c>
      <c r="E918" s="14">
        <v>68</v>
      </c>
      <c r="F918" s="14">
        <v>87</v>
      </c>
      <c r="G918" s="14">
        <v>170</v>
      </c>
      <c r="H918" s="15">
        <v>22</v>
      </c>
      <c r="I918" s="15">
        <v>54</v>
      </c>
      <c r="J918" s="15">
        <v>100</v>
      </c>
      <c r="K918" s="15">
        <v>176</v>
      </c>
      <c r="L918" s="49">
        <v>7</v>
      </c>
      <c r="M918" s="6">
        <v>14</v>
      </c>
      <c r="N918" s="16">
        <f t="shared" si="286"/>
        <v>6</v>
      </c>
      <c r="O918" s="17">
        <f t="shared" si="287"/>
        <v>3.5294117647058823E-2</v>
      </c>
      <c r="P918" s="10">
        <v>122</v>
      </c>
      <c r="Q918" s="10">
        <v>148</v>
      </c>
      <c r="R918" s="10">
        <v>132</v>
      </c>
      <c r="S918" s="10">
        <v>168</v>
      </c>
      <c r="T918" s="10">
        <v>280</v>
      </c>
      <c r="U918" s="10">
        <v>402</v>
      </c>
      <c r="V918" s="18">
        <f t="shared" si="289"/>
        <v>0.18032786885245902</v>
      </c>
      <c r="W918" s="18">
        <f t="shared" si="290"/>
        <v>0.36486486486486486</v>
      </c>
      <c r="X918" s="18">
        <f t="shared" si="291"/>
        <v>0.70454545454545459</v>
      </c>
      <c r="Y918" s="18">
        <f t="shared" si="292"/>
        <v>0.52500000000000002</v>
      </c>
      <c r="Z918" s="18">
        <f t="shared" si="293"/>
        <v>0.42039800995024873</v>
      </c>
      <c r="AA918" s="47">
        <f t="shared" si="294"/>
        <v>133</v>
      </c>
      <c r="AB918" s="6">
        <f t="shared" si="295"/>
        <v>39</v>
      </c>
      <c r="AC918" s="40">
        <v>176</v>
      </c>
      <c r="AD918" s="40">
        <f t="shared" si="296"/>
        <v>0</v>
      </c>
      <c r="AE918" s="41">
        <f t="shared" si="297"/>
        <v>1</v>
      </c>
      <c r="AF918" s="4">
        <v>10</v>
      </c>
      <c r="AG918" s="4">
        <v>10</v>
      </c>
      <c r="AH918" s="87">
        <f t="shared" si="298"/>
        <v>0</v>
      </c>
      <c r="AI918" s="43">
        <f t="shared" si="299"/>
        <v>0</v>
      </c>
      <c r="AJ918" s="53">
        <f t="shared" si="300"/>
        <v>49</v>
      </c>
      <c r="AK918" s="53">
        <f t="shared" si="301"/>
        <v>2</v>
      </c>
      <c r="AL918" s="53">
        <f t="shared" si="302"/>
        <v>0</v>
      </c>
      <c r="AM918" s="88">
        <f t="shared" si="303"/>
        <v>160</v>
      </c>
      <c r="AN918" s="88">
        <f t="shared" si="304"/>
        <v>0</v>
      </c>
    </row>
    <row r="919" spans="1:40" ht="15" hidden="1" x14ac:dyDescent="0.25">
      <c r="A919" s="11" t="s">
        <v>887</v>
      </c>
      <c r="B919" s="13" t="s">
        <v>903</v>
      </c>
      <c r="C919" s="1" t="str">
        <f t="shared" si="288"/>
        <v>TRABZON</v>
      </c>
      <c r="D919" s="14">
        <v>27</v>
      </c>
      <c r="E919" s="14">
        <v>145</v>
      </c>
      <c r="F919" s="14">
        <v>207</v>
      </c>
      <c r="G919" s="14">
        <v>379</v>
      </c>
      <c r="H919" s="15">
        <v>25</v>
      </c>
      <c r="I919" s="15">
        <v>123</v>
      </c>
      <c r="J919" s="15">
        <v>192</v>
      </c>
      <c r="K919" s="15">
        <v>340</v>
      </c>
      <c r="L919" s="49">
        <v>10</v>
      </c>
      <c r="M919" s="6">
        <v>46</v>
      </c>
      <c r="N919" s="16">
        <f t="shared" si="286"/>
        <v>-39</v>
      </c>
      <c r="O919" s="17">
        <f t="shared" si="287"/>
        <v>-0.10290237467018469</v>
      </c>
      <c r="P919" s="10">
        <v>230</v>
      </c>
      <c r="Q919" s="10">
        <v>329</v>
      </c>
      <c r="R919" s="10">
        <v>222</v>
      </c>
      <c r="S919" s="10">
        <v>305</v>
      </c>
      <c r="T919" s="10">
        <v>551</v>
      </c>
      <c r="U919" s="10">
        <v>781</v>
      </c>
      <c r="V919" s="18">
        <f t="shared" si="289"/>
        <v>0.10869565217391304</v>
      </c>
      <c r="W919" s="18">
        <f t="shared" si="290"/>
        <v>0.37386018237082069</v>
      </c>
      <c r="X919" s="18">
        <f t="shared" si="291"/>
        <v>0.70270270270270274</v>
      </c>
      <c r="Y919" s="18">
        <f t="shared" si="292"/>
        <v>0.50635208711433755</v>
      </c>
      <c r="Z919" s="18">
        <f t="shared" si="293"/>
        <v>0.38924455825864279</v>
      </c>
      <c r="AA919" s="47">
        <f t="shared" si="294"/>
        <v>272</v>
      </c>
      <c r="AB919" s="6">
        <f t="shared" si="295"/>
        <v>66</v>
      </c>
      <c r="AC919" s="40">
        <v>340</v>
      </c>
      <c r="AD919" s="40">
        <f t="shared" si="296"/>
        <v>0</v>
      </c>
      <c r="AE919" s="41">
        <f t="shared" si="297"/>
        <v>1</v>
      </c>
      <c r="AF919" s="4">
        <v>17</v>
      </c>
      <c r="AG919" s="4">
        <v>21</v>
      </c>
      <c r="AH919" s="87">
        <f t="shared" si="298"/>
        <v>0.23529411764705882</v>
      </c>
      <c r="AI919" s="43">
        <f t="shared" si="299"/>
        <v>0.38095238095238093</v>
      </c>
      <c r="AJ919" s="53">
        <f t="shared" si="300"/>
        <v>106.69999999999999</v>
      </c>
      <c r="AK919" s="53">
        <f t="shared" si="301"/>
        <v>5</v>
      </c>
      <c r="AL919" s="53">
        <f t="shared" si="302"/>
        <v>1</v>
      </c>
      <c r="AM919" s="88">
        <f t="shared" si="303"/>
        <v>400</v>
      </c>
      <c r="AN919" s="88">
        <f t="shared" si="304"/>
        <v>1200</v>
      </c>
    </row>
    <row r="920" spans="1:40" ht="15" hidden="1" x14ac:dyDescent="0.25">
      <c r="A920" s="11" t="s">
        <v>887</v>
      </c>
      <c r="B920" s="13" t="s">
        <v>904</v>
      </c>
      <c r="C920" s="1" t="str">
        <f t="shared" si="288"/>
        <v>TRABZON</v>
      </c>
      <c r="D920" s="14">
        <v>40</v>
      </c>
      <c r="E920" s="14">
        <v>114</v>
      </c>
      <c r="F920" s="14">
        <v>151</v>
      </c>
      <c r="G920" s="14">
        <v>305</v>
      </c>
      <c r="H920" s="15">
        <v>58</v>
      </c>
      <c r="I920" s="15">
        <v>151</v>
      </c>
      <c r="J920" s="15">
        <v>239</v>
      </c>
      <c r="K920" s="15">
        <v>448</v>
      </c>
      <c r="L920" s="49">
        <v>20</v>
      </c>
      <c r="M920" s="6">
        <v>49</v>
      </c>
      <c r="N920" s="16">
        <f t="shared" si="286"/>
        <v>143</v>
      </c>
      <c r="O920" s="17">
        <f t="shared" si="287"/>
        <v>0.46885245901639344</v>
      </c>
      <c r="P920" s="10">
        <v>347</v>
      </c>
      <c r="Q920" s="10">
        <v>461</v>
      </c>
      <c r="R920" s="10">
        <v>370</v>
      </c>
      <c r="S920" s="10">
        <v>476</v>
      </c>
      <c r="T920" s="10">
        <v>831</v>
      </c>
      <c r="U920" s="10">
        <v>1178</v>
      </c>
      <c r="V920" s="18">
        <f t="shared" si="289"/>
        <v>0.16714697406340057</v>
      </c>
      <c r="W920" s="18">
        <f t="shared" si="290"/>
        <v>0.32754880694143168</v>
      </c>
      <c r="X920" s="18">
        <f t="shared" si="291"/>
        <v>0.56756756756756754</v>
      </c>
      <c r="Y920" s="18">
        <f t="shared" si="292"/>
        <v>0.43441636582430804</v>
      </c>
      <c r="Z920" s="18">
        <f t="shared" si="293"/>
        <v>0.35568760611205436</v>
      </c>
      <c r="AA920" s="47">
        <f t="shared" si="294"/>
        <v>470</v>
      </c>
      <c r="AB920" s="6">
        <f t="shared" si="295"/>
        <v>160</v>
      </c>
      <c r="AC920" s="40">
        <v>440</v>
      </c>
      <c r="AD920" s="40">
        <f t="shared" si="296"/>
        <v>8</v>
      </c>
      <c r="AE920" s="41">
        <f t="shared" si="297"/>
        <v>0.9821428571428571</v>
      </c>
      <c r="AF920" s="4">
        <v>18</v>
      </c>
      <c r="AG920" s="4">
        <v>25</v>
      </c>
      <c r="AH920" s="87">
        <f t="shared" si="298"/>
        <v>0.3888888888888889</v>
      </c>
      <c r="AI920" s="43">
        <f t="shared" si="299"/>
        <v>0.56000000000000005</v>
      </c>
      <c r="AJ920" s="53">
        <f t="shared" si="300"/>
        <v>220.69999999999993</v>
      </c>
      <c r="AK920" s="53">
        <f t="shared" si="301"/>
        <v>11</v>
      </c>
      <c r="AL920" s="53">
        <f t="shared" si="302"/>
        <v>2</v>
      </c>
      <c r="AM920" s="88">
        <f t="shared" si="303"/>
        <v>880</v>
      </c>
      <c r="AN920" s="88">
        <f t="shared" si="304"/>
        <v>2400</v>
      </c>
    </row>
    <row r="921" spans="1:40" ht="15" hidden="1" x14ac:dyDescent="0.25">
      <c r="A921" s="11" t="s">
        <v>905</v>
      </c>
      <c r="B921" s="13" t="s">
        <v>906</v>
      </c>
      <c r="C921" s="1" t="str">
        <f t="shared" si="288"/>
        <v>TUNCELİ</v>
      </c>
      <c r="D921" s="14">
        <v>8</v>
      </c>
      <c r="E921" s="14">
        <v>21</v>
      </c>
      <c r="F921" s="14">
        <v>36</v>
      </c>
      <c r="G921" s="14">
        <v>65</v>
      </c>
      <c r="H921" s="15">
        <v>7</v>
      </c>
      <c r="I921" s="15">
        <v>37</v>
      </c>
      <c r="J921" s="15">
        <v>23</v>
      </c>
      <c r="K921" s="15">
        <v>67</v>
      </c>
      <c r="L921" s="49">
        <v>10</v>
      </c>
      <c r="M921" s="6"/>
      <c r="N921" s="16">
        <f t="shared" si="286"/>
        <v>2</v>
      </c>
      <c r="O921" s="17">
        <f t="shared" si="287"/>
        <v>3.0769230769230771E-2</v>
      </c>
      <c r="P921" s="10">
        <v>79</v>
      </c>
      <c r="Q921" s="10">
        <v>81</v>
      </c>
      <c r="R921" s="10">
        <v>57</v>
      </c>
      <c r="S921" s="10">
        <v>78</v>
      </c>
      <c r="T921" s="10">
        <v>138</v>
      </c>
      <c r="U921" s="10">
        <v>217</v>
      </c>
      <c r="V921" s="18">
        <f t="shared" si="289"/>
        <v>8.8607594936708861E-2</v>
      </c>
      <c r="W921" s="18">
        <f t="shared" si="290"/>
        <v>0.4567901234567901</v>
      </c>
      <c r="X921" s="18">
        <f t="shared" si="291"/>
        <v>0.57894736842105265</v>
      </c>
      <c r="Y921" s="18">
        <f t="shared" si="292"/>
        <v>0.50724637681159424</v>
      </c>
      <c r="Z921" s="18">
        <f t="shared" si="293"/>
        <v>0.35483870967741937</v>
      </c>
      <c r="AA921" s="47">
        <f t="shared" si="294"/>
        <v>68</v>
      </c>
      <c r="AB921" s="6">
        <f t="shared" si="295"/>
        <v>24</v>
      </c>
      <c r="AC921" s="40">
        <v>67</v>
      </c>
      <c r="AD921" s="40">
        <f t="shared" si="296"/>
        <v>0</v>
      </c>
      <c r="AE921" s="41">
        <f t="shared" si="297"/>
        <v>1</v>
      </c>
      <c r="AF921" s="4">
        <v>7</v>
      </c>
      <c r="AG921" s="4">
        <v>4</v>
      </c>
      <c r="AH921" s="87">
        <f t="shared" si="298"/>
        <v>0</v>
      </c>
      <c r="AI921" s="43">
        <f t="shared" si="299"/>
        <v>0</v>
      </c>
      <c r="AJ921" s="53">
        <f t="shared" si="300"/>
        <v>26.599999999999994</v>
      </c>
      <c r="AK921" s="53">
        <f t="shared" si="301"/>
        <v>1</v>
      </c>
      <c r="AL921" s="53">
        <f t="shared" si="302"/>
        <v>0</v>
      </c>
      <c r="AM921" s="88">
        <f t="shared" si="303"/>
        <v>80</v>
      </c>
      <c r="AN921" s="88">
        <f t="shared" si="304"/>
        <v>0</v>
      </c>
    </row>
    <row r="922" spans="1:40" ht="12.75" hidden="1" customHeight="1" x14ac:dyDescent="0.2">
      <c r="A922" s="11" t="s">
        <v>905</v>
      </c>
      <c r="B922" s="13" t="s">
        <v>907</v>
      </c>
      <c r="C922" s="1" t="str">
        <f t="shared" si="288"/>
        <v>TUNCELİ</v>
      </c>
      <c r="D922" s="14">
        <v>14</v>
      </c>
      <c r="E922" s="14">
        <v>33</v>
      </c>
      <c r="F922" s="14">
        <v>41</v>
      </c>
      <c r="G922" s="14">
        <v>88</v>
      </c>
      <c r="H922" s="15">
        <v>11</v>
      </c>
      <c r="I922" s="15">
        <v>19</v>
      </c>
      <c r="J922" s="15">
        <v>35</v>
      </c>
      <c r="K922" s="15">
        <v>65</v>
      </c>
      <c r="L922" s="50"/>
      <c r="M922" s="6">
        <v>8</v>
      </c>
      <c r="N922" s="16">
        <f t="shared" ref="N922:N953" si="305">K922-G922</f>
        <v>-23</v>
      </c>
      <c r="O922" s="17">
        <f t="shared" ref="O922:O953" si="306">(K922-G922)/G922</f>
        <v>-0.26136363636363635</v>
      </c>
      <c r="P922" s="10">
        <v>44</v>
      </c>
      <c r="Q922" s="10">
        <v>43</v>
      </c>
      <c r="R922" s="10">
        <v>44</v>
      </c>
      <c r="S922" s="10">
        <v>56</v>
      </c>
      <c r="T922" s="10">
        <v>87</v>
      </c>
      <c r="U922" s="10">
        <v>131</v>
      </c>
      <c r="V922" s="18">
        <f t="shared" si="289"/>
        <v>0.25</v>
      </c>
      <c r="W922" s="18">
        <f t="shared" si="290"/>
        <v>0.44186046511627908</v>
      </c>
      <c r="X922" s="18">
        <f t="shared" si="291"/>
        <v>0.61363636363636365</v>
      </c>
      <c r="Y922" s="18">
        <f t="shared" si="292"/>
        <v>0.52873563218390807</v>
      </c>
      <c r="Z922" s="18">
        <f t="shared" si="293"/>
        <v>0.4351145038167939</v>
      </c>
      <c r="AA922" s="47">
        <f t="shared" si="294"/>
        <v>41</v>
      </c>
      <c r="AB922" s="6">
        <f t="shared" si="295"/>
        <v>17</v>
      </c>
      <c r="AC922" s="40">
        <v>65</v>
      </c>
      <c r="AD922" s="40">
        <f t="shared" si="296"/>
        <v>0</v>
      </c>
      <c r="AE922" s="41">
        <f t="shared" si="297"/>
        <v>1</v>
      </c>
      <c r="AF922" s="4">
        <v>2</v>
      </c>
      <c r="AG922" s="4">
        <v>5</v>
      </c>
      <c r="AH922" s="87">
        <f t="shared" si="298"/>
        <v>1.5</v>
      </c>
      <c r="AI922" s="43">
        <f t="shared" si="299"/>
        <v>1.2</v>
      </c>
      <c r="AJ922" s="53">
        <f t="shared" si="300"/>
        <v>14.899999999999999</v>
      </c>
      <c r="AK922" s="53">
        <f t="shared" si="301"/>
        <v>0</v>
      </c>
      <c r="AL922" s="53">
        <f t="shared" si="302"/>
        <v>0</v>
      </c>
      <c r="AM922" s="88">
        <f t="shared" si="303"/>
        <v>0</v>
      </c>
      <c r="AN922" s="88">
        <f t="shared" si="304"/>
        <v>0</v>
      </c>
    </row>
    <row r="923" spans="1:40" ht="15" hidden="1" x14ac:dyDescent="0.25">
      <c r="A923" s="11" t="s">
        <v>905</v>
      </c>
      <c r="B923" s="13" t="s">
        <v>908</v>
      </c>
      <c r="C923" s="1" t="str">
        <f t="shared" si="288"/>
        <v>TUNCELİ</v>
      </c>
      <c r="D923" s="14">
        <v>14</v>
      </c>
      <c r="E923" s="14">
        <v>39</v>
      </c>
      <c r="F923" s="14">
        <v>35</v>
      </c>
      <c r="G923" s="14">
        <v>88</v>
      </c>
      <c r="H923" s="15">
        <v>16</v>
      </c>
      <c r="I923" s="15">
        <v>33</v>
      </c>
      <c r="J923" s="15">
        <v>29</v>
      </c>
      <c r="K923" s="15">
        <v>78</v>
      </c>
      <c r="L923" s="49">
        <v>2</v>
      </c>
      <c r="M923" s="6">
        <v>6</v>
      </c>
      <c r="N923" s="16">
        <f t="shared" si="305"/>
        <v>-10</v>
      </c>
      <c r="O923" s="17">
        <f t="shared" si="306"/>
        <v>-0.11363636363636363</v>
      </c>
      <c r="P923" s="10">
        <v>45</v>
      </c>
      <c r="Q923" s="10">
        <v>56</v>
      </c>
      <c r="R923" s="10">
        <v>43</v>
      </c>
      <c r="S923" s="10">
        <v>56</v>
      </c>
      <c r="T923" s="10">
        <v>99</v>
      </c>
      <c r="U923" s="10">
        <v>144</v>
      </c>
      <c r="V923" s="18">
        <f t="shared" si="289"/>
        <v>0.35555555555555557</v>
      </c>
      <c r="W923" s="18">
        <f t="shared" si="290"/>
        <v>0.5892857142857143</v>
      </c>
      <c r="X923" s="18">
        <f t="shared" si="291"/>
        <v>0.58139534883720934</v>
      </c>
      <c r="Y923" s="18">
        <f t="shared" si="292"/>
        <v>0.58585858585858586</v>
      </c>
      <c r="Z923" s="18">
        <f t="shared" si="293"/>
        <v>0.51388888888888884</v>
      </c>
      <c r="AA923" s="47">
        <f t="shared" si="294"/>
        <v>41</v>
      </c>
      <c r="AB923" s="6">
        <f t="shared" si="295"/>
        <v>18</v>
      </c>
      <c r="AC923" s="40">
        <v>78</v>
      </c>
      <c r="AD923" s="40">
        <f t="shared" si="296"/>
        <v>0</v>
      </c>
      <c r="AE923" s="41">
        <f t="shared" si="297"/>
        <v>1</v>
      </c>
      <c r="AF923" s="4">
        <v>7</v>
      </c>
      <c r="AG923" s="4">
        <v>6</v>
      </c>
      <c r="AH923" s="87">
        <f t="shared" si="298"/>
        <v>0</v>
      </c>
      <c r="AI923" s="43">
        <f t="shared" si="299"/>
        <v>0</v>
      </c>
      <c r="AJ923" s="53">
        <f t="shared" si="300"/>
        <v>11.299999999999997</v>
      </c>
      <c r="AK923" s="53">
        <f t="shared" si="301"/>
        <v>0</v>
      </c>
      <c r="AL923" s="53">
        <f t="shared" si="302"/>
        <v>0</v>
      </c>
      <c r="AM923" s="88">
        <f t="shared" si="303"/>
        <v>0</v>
      </c>
      <c r="AN923" s="88">
        <f t="shared" si="304"/>
        <v>0</v>
      </c>
    </row>
    <row r="924" spans="1:40" ht="15" hidden="1" x14ac:dyDescent="0.25">
      <c r="A924" s="11" t="s">
        <v>905</v>
      </c>
      <c r="B924" s="13" t="s">
        <v>1086</v>
      </c>
      <c r="C924" s="1" t="str">
        <f t="shared" si="288"/>
        <v>TUNCELİ</v>
      </c>
      <c r="D924" s="14">
        <v>113</v>
      </c>
      <c r="E924" s="14">
        <v>280</v>
      </c>
      <c r="F924" s="14">
        <v>299</v>
      </c>
      <c r="G924" s="14">
        <v>692</v>
      </c>
      <c r="H924" s="15">
        <v>119</v>
      </c>
      <c r="I924" s="15">
        <v>275</v>
      </c>
      <c r="J924" s="15">
        <v>340</v>
      </c>
      <c r="K924" s="15">
        <v>734</v>
      </c>
      <c r="L924" s="49">
        <v>8</v>
      </c>
      <c r="M924" s="6">
        <v>76</v>
      </c>
      <c r="N924" s="16">
        <f t="shared" si="305"/>
        <v>42</v>
      </c>
      <c r="O924" s="17">
        <f t="shared" si="306"/>
        <v>6.0693641618497107E-2</v>
      </c>
      <c r="P924" s="10">
        <v>374</v>
      </c>
      <c r="Q924" s="10">
        <v>381</v>
      </c>
      <c r="R924" s="10">
        <v>309</v>
      </c>
      <c r="S924" s="10">
        <v>399</v>
      </c>
      <c r="T924" s="10">
        <v>690</v>
      </c>
      <c r="U924" s="10">
        <v>1064</v>
      </c>
      <c r="V924" s="18">
        <f t="shared" si="289"/>
        <v>0.31818181818181818</v>
      </c>
      <c r="W924" s="18">
        <f t="shared" si="290"/>
        <v>0.72178477690288712</v>
      </c>
      <c r="X924" s="18">
        <f t="shared" si="291"/>
        <v>0.88025889967637538</v>
      </c>
      <c r="Y924" s="18">
        <f t="shared" si="292"/>
        <v>0.79275362318840581</v>
      </c>
      <c r="Z924" s="18">
        <f t="shared" si="293"/>
        <v>0.62593984962406013</v>
      </c>
      <c r="AA924" s="47">
        <f t="shared" si="294"/>
        <v>143</v>
      </c>
      <c r="AB924" s="6">
        <f t="shared" si="295"/>
        <v>37</v>
      </c>
      <c r="AC924" s="40">
        <v>552</v>
      </c>
      <c r="AD924" s="40">
        <f t="shared" si="296"/>
        <v>182</v>
      </c>
      <c r="AE924" s="41">
        <f t="shared" si="297"/>
        <v>0.75204359673024523</v>
      </c>
      <c r="AF924" s="4">
        <v>25</v>
      </c>
      <c r="AG924" s="4">
        <v>34</v>
      </c>
      <c r="AH924" s="87">
        <f t="shared" si="298"/>
        <v>0.36</v>
      </c>
      <c r="AI924" s="43">
        <f t="shared" si="299"/>
        <v>0.52941176470588236</v>
      </c>
      <c r="AJ924" s="53">
        <f t="shared" si="300"/>
        <v>0</v>
      </c>
      <c r="AK924" s="53">
        <f t="shared" si="301"/>
        <v>0</v>
      </c>
      <c r="AL924" s="53">
        <f t="shared" si="302"/>
        <v>0</v>
      </c>
      <c r="AM924" s="88">
        <f t="shared" si="303"/>
        <v>0</v>
      </c>
      <c r="AN924" s="88">
        <f t="shared" si="304"/>
        <v>0</v>
      </c>
    </row>
    <row r="925" spans="1:40" ht="15" hidden="1" x14ac:dyDescent="0.25">
      <c r="A925" s="11" t="s">
        <v>905</v>
      </c>
      <c r="B925" s="13" t="s">
        <v>909</v>
      </c>
      <c r="C925" s="1" t="str">
        <f t="shared" si="288"/>
        <v>TUNCELİ</v>
      </c>
      <c r="D925" s="14">
        <v>6</v>
      </c>
      <c r="E925" s="14">
        <v>12</v>
      </c>
      <c r="F925" s="14">
        <v>11</v>
      </c>
      <c r="G925" s="14">
        <v>29</v>
      </c>
      <c r="H925" s="15">
        <v>3</v>
      </c>
      <c r="I925" s="15">
        <v>10</v>
      </c>
      <c r="J925" s="15">
        <v>9</v>
      </c>
      <c r="K925" s="15">
        <v>22</v>
      </c>
      <c r="L925" s="49">
        <v>5</v>
      </c>
      <c r="M925" s="6">
        <v>2</v>
      </c>
      <c r="N925" s="16">
        <f t="shared" si="305"/>
        <v>-7</v>
      </c>
      <c r="O925" s="17">
        <f t="shared" si="306"/>
        <v>-0.2413793103448276</v>
      </c>
      <c r="P925" s="10">
        <v>16</v>
      </c>
      <c r="Q925" s="10">
        <v>21</v>
      </c>
      <c r="R925" s="10">
        <v>18</v>
      </c>
      <c r="S925" s="10">
        <v>27</v>
      </c>
      <c r="T925" s="10">
        <v>39</v>
      </c>
      <c r="U925" s="10">
        <v>55</v>
      </c>
      <c r="V925" s="18">
        <f t="shared" si="289"/>
        <v>0.1875</v>
      </c>
      <c r="W925" s="18">
        <f t="shared" si="290"/>
        <v>0.47619047619047616</v>
      </c>
      <c r="X925" s="18">
        <f t="shared" si="291"/>
        <v>0.66666666666666663</v>
      </c>
      <c r="Y925" s="18">
        <f t="shared" si="292"/>
        <v>0.5641025641025641</v>
      </c>
      <c r="Z925" s="18">
        <f t="shared" si="293"/>
        <v>0.45454545454545453</v>
      </c>
      <c r="AA925" s="47">
        <f t="shared" si="294"/>
        <v>17</v>
      </c>
      <c r="AB925" s="6">
        <f t="shared" si="295"/>
        <v>6</v>
      </c>
      <c r="AC925" s="40">
        <v>22</v>
      </c>
      <c r="AD925" s="40">
        <f t="shared" si="296"/>
        <v>0</v>
      </c>
      <c r="AE925" s="41">
        <f t="shared" si="297"/>
        <v>1</v>
      </c>
      <c r="AF925" s="4">
        <v>2</v>
      </c>
      <c r="AG925" s="4">
        <v>2</v>
      </c>
      <c r="AH925" s="87">
        <f t="shared" si="298"/>
        <v>0</v>
      </c>
      <c r="AI925" s="43">
        <f t="shared" si="299"/>
        <v>0</v>
      </c>
      <c r="AJ925" s="53">
        <f t="shared" si="300"/>
        <v>5.2999999999999972</v>
      </c>
      <c r="AK925" s="53">
        <f t="shared" si="301"/>
        <v>0</v>
      </c>
      <c r="AL925" s="53">
        <f t="shared" si="302"/>
        <v>0</v>
      </c>
      <c r="AM925" s="88">
        <f t="shared" si="303"/>
        <v>0</v>
      </c>
      <c r="AN925" s="88">
        <f t="shared" si="304"/>
        <v>0</v>
      </c>
    </row>
    <row r="926" spans="1:40" ht="12.75" hidden="1" customHeight="1" x14ac:dyDescent="0.2">
      <c r="A926" s="11" t="s">
        <v>905</v>
      </c>
      <c r="B926" s="13" t="s">
        <v>1094</v>
      </c>
      <c r="C926" s="1" t="str">
        <f t="shared" si="288"/>
        <v>TUNCELİ</v>
      </c>
      <c r="D926" s="14">
        <v>2</v>
      </c>
      <c r="E926" s="14">
        <v>18</v>
      </c>
      <c r="F926" s="14">
        <v>28</v>
      </c>
      <c r="G926" s="14">
        <v>48</v>
      </c>
      <c r="H926" s="15">
        <v>4</v>
      </c>
      <c r="I926" s="15">
        <v>23</v>
      </c>
      <c r="J926" s="15">
        <v>31</v>
      </c>
      <c r="K926" s="15">
        <v>58</v>
      </c>
      <c r="L926" s="50"/>
      <c r="M926" s="6">
        <v>10</v>
      </c>
      <c r="N926" s="16">
        <f t="shared" si="305"/>
        <v>10</v>
      </c>
      <c r="O926" s="17">
        <f t="shared" si="306"/>
        <v>0.20833333333333334</v>
      </c>
      <c r="P926" s="10">
        <v>30</v>
      </c>
      <c r="Q926" s="10">
        <v>59</v>
      </c>
      <c r="R926" s="10">
        <v>28</v>
      </c>
      <c r="S926" s="10">
        <v>36</v>
      </c>
      <c r="T926" s="10">
        <v>87</v>
      </c>
      <c r="U926" s="10">
        <v>117</v>
      </c>
      <c r="V926" s="18">
        <f t="shared" si="289"/>
        <v>0.13333333333333333</v>
      </c>
      <c r="W926" s="18">
        <f t="shared" si="290"/>
        <v>0.38983050847457629</v>
      </c>
      <c r="X926" s="18">
        <f t="shared" si="291"/>
        <v>0.75</v>
      </c>
      <c r="Y926" s="18">
        <f t="shared" si="292"/>
        <v>0.50574712643678166</v>
      </c>
      <c r="Z926" s="18">
        <f t="shared" si="293"/>
        <v>0.41025641025641024</v>
      </c>
      <c r="AA926" s="47">
        <f t="shared" si="294"/>
        <v>43</v>
      </c>
      <c r="AB926" s="6">
        <f t="shared" si="295"/>
        <v>7</v>
      </c>
      <c r="AC926" s="40">
        <v>58</v>
      </c>
      <c r="AD926" s="40">
        <f t="shared" si="296"/>
        <v>0</v>
      </c>
      <c r="AE926" s="41">
        <f t="shared" si="297"/>
        <v>1</v>
      </c>
      <c r="AF926" s="4">
        <v>4</v>
      </c>
      <c r="AG926" s="4">
        <v>3</v>
      </c>
      <c r="AH926" s="87">
        <f t="shared" si="298"/>
        <v>0</v>
      </c>
      <c r="AI926" s="43">
        <f t="shared" si="299"/>
        <v>0</v>
      </c>
      <c r="AJ926" s="53">
        <f t="shared" si="300"/>
        <v>16.899999999999999</v>
      </c>
      <c r="AK926" s="53">
        <f t="shared" si="301"/>
        <v>0</v>
      </c>
      <c r="AL926" s="53">
        <f t="shared" si="302"/>
        <v>0</v>
      </c>
      <c r="AM926" s="88">
        <f t="shared" si="303"/>
        <v>0</v>
      </c>
      <c r="AN926" s="88">
        <f t="shared" si="304"/>
        <v>0</v>
      </c>
    </row>
    <row r="927" spans="1:40" ht="15" hidden="1" x14ac:dyDescent="0.25">
      <c r="A927" s="11" t="s">
        <v>905</v>
      </c>
      <c r="B927" s="13" t="s">
        <v>910</v>
      </c>
      <c r="C927" s="1" t="str">
        <f t="shared" si="288"/>
        <v>TUNCELİ</v>
      </c>
      <c r="D927" s="14">
        <v>35</v>
      </c>
      <c r="E927" s="14">
        <v>65</v>
      </c>
      <c r="F927" s="14">
        <v>65</v>
      </c>
      <c r="G927" s="14">
        <v>165</v>
      </c>
      <c r="H927" s="15">
        <v>42</v>
      </c>
      <c r="I927" s="15">
        <v>76</v>
      </c>
      <c r="J927" s="15">
        <v>69</v>
      </c>
      <c r="K927" s="15">
        <v>187</v>
      </c>
      <c r="L927" s="49">
        <v>6</v>
      </c>
      <c r="M927" s="6">
        <v>11</v>
      </c>
      <c r="N927" s="16">
        <f t="shared" si="305"/>
        <v>22</v>
      </c>
      <c r="O927" s="17">
        <f t="shared" si="306"/>
        <v>0.13333333333333333</v>
      </c>
      <c r="P927" s="10">
        <v>101</v>
      </c>
      <c r="Q927" s="10">
        <v>130</v>
      </c>
      <c r="R927" s="10">
        <v>88</v>
      </c>
      <c r="S927" s="10">
        <v>117</v>
      </c>
      <c r="T927" s="10">
        <v>218</v>
      </c>
      <c r="U927" s="10">
        <v>319</v>
      </c>
      <c r="V927" s="18">
        <f t="shared" si="289"/>
        <v>0.41584158415841582</v>
      </c>
      <c r="W927" s="18">
        <f t="shared" si="290"/>
        <v>0.58461538461538465</v>
      </c>
      <c r="X927" s="18">
        <f t="shared" si="291"/>
        <v>0.72727272727272729</v>
      </c>
      <c r="Y927" s="18">
        <f t="shared" si="292"/>
        <v>0.64220183486238536</v>
      </c>
      <c r="Z927" s="18">
        <f t="shared" si="293"/>
        <v>0.57053291536050155</v>
      </c>
      <c r="AA927" s="47">
        <f t="shared" si="294"/>
        <v>78</v>
      </c>
      <c r="AB927" s="6">
        <f t="shared" si="295"/>
        <v>24</v>
      </c>
      <c r="AC927" s="40">
        <v>187</v>
      </c>
      <c r="AD927" s="40">
        <f t="shared" si="296"/>
        <v>0</v>
      </c>
      <c r="AE927" s="41">
        <f t="shared" si="297"/>
        <v>1</v>
      </c>
      <c r="AF927" s="4">
        <v>8</v>
      </c>
      <c r="AG927" s="4">
        <v>12</v>
      </c>
      <c r="AH927" s="87">
        <f t="shared" si="298"/>
        <v>0.5</v>
      </c>
      <c r="AI927" s="43">
        <f t="shared" si="299"/>
        <v>0.66666666666666663</v>
      </c>
      <c r="AJ927" s="53">
        <f t="shared" si="300"/>
        <v>12.599999999999994</v>
      </c>
      <c r="AK927" s="53">
        <f t="shared" si="301"/>
        <v>0</v>
      </c>
      <c r="AL927" s="53">
        <f t="shared" si="302"/>
        <v>0</v>
      </c>
      <c r="AM927" s="88">
        <f t="shared" si="303"/>
        <v>0</v>
      </c>
      <c r="AN927" s="88">
        <f t="shared" si="304"/>
        <v>0</v>
      </c>
    </row>
    <row r="928" spans="1:40" ht="12.75" hidden="1" customHeight="1" x14ac:dyDescent="0.2">
      <c r="A928" s="11" t="s">
        <v>905</v>
      </c>
      <c r="B928" s="13" t="s">
        <v>911</v>
      </c>
      <c r="C928" s="1" t="str">
        <f t="shared" si="288"/>
        <v>TUNCELİ</v>
      </c>
      <c r="D928" s="14">
        <v>0</v>
      </c>
      <c r="E928" s="14">
        <v>5</v>
      </c>
      <c r="F928" s="14">
        <v>7</v>
      </c>
      <c r="G928" s="14">
        <v>12</v>
      </c>
      <c r="H928" s="15">
        <v>3</v>
      </c>
      <c r="I928" s="15">
        <v>14</v>
      </c>
      <c r="J928" s="15">
        <v>5</v>
      </c>
      <c r="K928" s="15">
        <v>22</v>
      </c>
      <c r="L928" s="50"/>
      <c r="M928" s="6"/>
      <c r="N928" s="16">
        <f t="shared" si="305"/>
        <v>10</v>
      </c>
      <c r="O928" s="17">
        <f t="shared" si="306"/>
        <v>0.83333333333333337</v>
      </c>
      <c r="P928" s="10">
        <v>16</v>
      </c>
      <c r="Q928" s="10">
        <v>29</v>
      </c>
      <c r="R928" s="10">
        <v>14</v>
      </c>
      <c r="S928" s="10">
        <v>23</v>
      </c>
      <c r="T928" s="10">
        <v>43</v>
      </c>
      <c r="U928" s="10">
        <v>59</v>
      </c>
      <c r="V928" s="18">
        <f t="shared" si="289"/>
        <v>0.1875</v>
      </c>
      <c r="W928" s="18">
        <f t="shared" si="290"/>
        <v>0.48275862068965519</v>
      </c>
      <c r="X928" s="18">
        <f t="shared" si="291"/>
        <v>0.35714285714285715</v>
      </c>
      <c r="Y928" s="18">
        <f t="shared" si="292"/>
        <v>0.44186046511627908</v>
      </c>
      <c r="Z928" s="18">
        <f t="shared" si="293"/>
        <v>0.3728813559322034</v>
      </c>
      <c r="AA928" s="47">
        <f t="shared" si="294"/>
        <v>24</v>
      </c>
      <c r="AB928" s="6">
        <f t="shared" si="295"/>
        <v>9</v>
      </c>
      <c r="AC928" s="40">
        <v>22</v>
      </c>
      <c r="AD928" s="40">
        <f t="shared" si="296"/>
        <v>0</v>
      </c>
      <c r="AE928" s="41">
        <f t="shared" si="297"/>
        <v>1</v>
      </c>
      <c r="AF928" s="4">
        <v>2</v>
      </c>
      <c r="AG928" s="4">
        <v>2</v>
      </c>
      <c r="AH928" s="87">
        <f t="shared" si="298"/>
        <v>0</v>
      </c>
      <c r="AI928" s="43">
        <f t="shared" si="299"/>
        <v>0</v>
      </c>
      <c r="AJ928" s="53">
        <f t="shared" si="300"/>
        <v>11.099999999999998</v>
      </c>
      <c r="AK928" s="53">
        <f t="shared" si="301"/>
        <v>0</v>
      </c>
      <c r="AL928" s="53">
        <f t="shared" si="302"/>
        <v>0</v>
      </c>
      <c r="AM928" s="88">
        <f t="shared" si="303"/>
        <v>0</v>
      </c>
      <c r="AN928" s="88">
        <f t="shared" si="304"/>
        <v>0</v>
      </c>
    </row>
    <row r="929" spans="1:40" ht="15" hidden="1" x14ac:dyDescent="0.25">
      <c r="A929" s="11" t="s">
        <v>912</v>
      </c>
      <c r="B929" s="13" t="s">
        <v>913</v>
      </c>
      <c r="C929" s="1" t="str">
        <f t="shared" si="288"/>
        <v>UŞAK</v>
      </c>
      <c r="D929" s="14">
        <v>10</v>
      </c>
      <c r="E929" s="14">
        <v>117</v>
      </c>
      <c r="F929" s="14">
        <v>229</v>
      </c>
      <c r="G929" s="14">
        <v>356</v>
      </c>
      <c r="H929" s="15">
        <v>22</v>
      </c>
      <c r="I929" s="15">
        <v>126</v>
      </c>
      <c r="J929" s="15">
        <v>277</v>
      </c>
      <c r="K929" s="15">
        <v>425</v>
      </c>
      <c r="L929" s="49">
        <v>27</v>
      </c>
      <c r="M929" s="6">
        <v>52</v>
      </c>
      <c r="N929" s="16">
        <f t="shared" si="305"/>
        <v>69</v>
      </c>
      <c r="O929" s="17">
        <f t="shared" si="306"/>
        <v>0.19382022471910113</v>
      </c>
      <c r="P929" s="10">
        <v>338</v>
      </c>
      <c r="Q929" s="10">
        <v>448</v>
      </c>
      <c r="R929" s="10">
        <v>376</v>
      </c>
      <c r="S929" s="10">
        <v>493</v>
      </c>
      <c r="T929" s="10">
        <v>824</v>
      </c>
      <c r="U929" s="10">
        <v>1162</v>
      </c>
      <c r="V929" s="18">
        <f t="shared" si="289"/>
        <v>6.5088757396449703E-2</v>
      </c>
      <c r="W929" s="18">
        <f t="shared" si="290"/>
        <v>0.28125</v>
      </c>
      <c r="X929" s="18">
        <f t="shared" si="291"/>
        <v>0.67021276595744683</v>
      </c>
      <c r="Y929" s="18">
        <f t="shared" si="292"/>
        <v>0.45873786407766992</v>
      </c>
      <c r="Z929" s="18">
        <f t="shared" si="293"/>
        <v>0.34423407917383819</v>
      </c>
      <c r="AA929" s="47">
        <f t="shared" si="294"/>
        <v>446</v>
      </c>
      <c r="AB929" s="6">
        <f t="shared" si="295"/>
        <v>124</v>
      </c>
      <c r="AC929" s="40">
        <v>409</v>
      </c>
      <c r="AD929" s="40">
        <f t="shared" si="296"/>
        <v>16</v>
      </c>
      <c r="AE929" s="41">
        <f t="shared" si="297"/>
        <v>0.96235294117647063</v>
      </c>
      <c r="AF929" s="4">
        <v>25</v>
      </c>
      <c r="AG929" s="4">
        <v>26</v>
      </c>
      <c r="AH929" s="87">
        <f t="shared" si="298"/>
        <v>0.04</v>
      </c>
      <c r="AI929" s="43">
        <f t="shared" si="299"/>
        <v>7.6923076923076927E-2</v>
      </c>
      <c r="AJ929" s="53">
        <f t="shared" si="300"/>
        <v>198.79999999999995</v>
      </c>
      <c r="AK929" s="53">
        <f t="shared" si="301"/>
        <v>9</v>
      </c>
      <c r="AL929" s="53">
        <f t="shared" si="302"/>
        <v>1</v>
      </c>
      <c r="AM929" s="88">
        <f t="shared" si="303"/>
        <v>720</v>
      </c>
      <c r="AN929" s="88">
        <f t="shared" si="304"/>
        <v>1200</v>
      </c>
    </row>
    <row r="930" spans="1:40" ht="15" hidden="1" x14ac:dyDescent="0.25">
      <c r="A930" s="11" t="s">
        <v>912</v>
      </c>
      <c r="B930" s="13" t="s">
        <v>914</v>
      </c>
      <c r="C930" s="1" t="str">
        <f t="shared" si="288"/>
        <v>UŞAK</v>
      </c>
      <c r="D930" s="14">
        <v>12</v>
      </c>
      <c r="E930" s="14">
        <v>72</v>
      </c>
      <c r="F930" s="14">
        <v>185</v>
      </c>
      <c r="G930" s="14">
        <v>269</v>
      </c>
      <c r="H930" s="15">
        <v>7</v>
      </c>
      <c r="I930" s="15">
        <v>90</v>
      </c>
      <c r="J930" s="15">
        <v>223</v>
      </c>
      <c r="K930" s="15">
        <v>320</v>
      </c>
      <c r="L930" s="49">
        <v>11</v>
      </c>
      <c r="M930" s="6">
        <v>60</v>
      </c>
      <c r="N930" s="16">
        <f t="shared" si="305"/>
        <v>51</v>
      </c>
      <c r="O930" s="17">
        <f t="shared" si="306"/>
        <v>0.1895910780669145</v>
      </c>
      <c r="P930" s="10">
        <v>283</v>
      </c>
      <c r="Q930" s="10">
        <v>361</v>
      </c>
      <c r="R930" s="10">
        <v>259</v>
      </c>
      <c r="S930" s="10">
        <v>362</v>
      </c>
      <c r="T930" s="10">
        <v>620</v>
      </c>
      <c r="U930" s="10">
        <v>903</v>
      </c>
      <c r="V930" s="18">
        <f t="shared" si="289"/>
        <v>2.4734982332155476E-2</v>
      </c>
      <c r="W930" s="18">
        <f t="shared" si="290"/>
        <v>0.24930747922437674</v>
      </c>
      <c r="X930" s="18">
        <f t="shared" si="291"/>
        <v>0.6718146718146718</v>
      </c>
      <c r="Y930" s="18">
        <f t="shared" si="292"/>
        <v>0.4258064516129032</v>
      </c>
      <c r="Z930" s="18">
        <f t="shared" si="293"/>
        <v>0.30011074197120707</v>
      </c>
      <c r="AA930" s="47">
        <f t="shared" si="294"/>
        <v>356</v>
      </c>
      <c r="AB930" s="6">
        <f t="shared" si="295"/>
        <v>85</v>
      </c>
      <c r="AC930" s="40">
        <v>320</v>
      </c>
      <c r="AD930" s="40">
        <f t="shared" si="296"/>
        <v>0</v>
      </c>
      <c r="AE930" s="41">
        <f t="shared" si="297"/>
        <v>1</v>
      </c>
      <c r="AF930" s="4">
        <v>19</v>
      </c>
      <c r="AG930" s="4">
        <v>21</v>
      </c>
      <c r="AH930" s="87">
        <f t="shared" si="298"/>
        <v>0.10526315789473684</v>
      </c>
      <c r="AI930" s="43">
        <f t="shared" si="299"/>
        <v>0.19047619047619047</v>
      </c>
      <c r="AJ930" s="53">
        <f t="shared" si="300"/>
        <v>170</v>
      </c>
      <c r="AK930" s="53">
        <f t="shared" si="301"/>
        <v>8</v>
      </c>
      <c r="AL930" s="53">
        <f t="shared" si="302"/>
        <v>1</v>
      </c>
      <c r="AM930" s="88">
        <f t="shared" si="303"/>
        <v>640</v>
      </c>
      <c r="AN930" s="88">
        <f t="shared" si="304"/>
        <v>1200</v>
      </c>
    </row>
    <row r="931" spans="1:40" ht="15" hidden="1" x14ac:dyDescent="0.25">
      <c r="A931" s="11" t="s">
        <v>912</v>
      </c>
      <c r="B931" s="13" t="s">
        <v>915</v>
      </c>
      <c r="C931" s="1" t="str">
        <f t="shared" si="288"/>
        <v>UŞAK</v>
      </c>
      <c r="D931" s="14">
        <v>7</v>
      </c>
      <c r="E931" s="14">
        <v>57</v>
      </c>
      <c r="F931" s="14">
        <v>76</v>
      </c>
      <c r="G931" s="14">
        <v>140</v>
      </c>
      <c r="H931" s="15">
        <v>3</v>
      </c>
      <c r="I931" s="15">
        <v>46</v>
      </c>
      <c r="J931" s="15">
        <v>71</v>
      </c>
      <c r="K931" s="15">
        <v>120</v>
      </c>
      <c r="L931" s="49">
        <v>5</v>
      </c>
      <c r="M931" s="6">
        <v>15</v>
      </c>
      <c r="N931" s="16">
        <f t="shared" si="305"/>
        <v>-20</v>
      </c>
      <c r="O931" s="17">
        <f t="shared" si="306"/>
        <v>-0.14285714285714285</v>
      </c>
      <c r="P931" s="10">
        <v>65</v>
      </c>
      <c r="Q931" s="10">
        <v>84</v>
      </c>
      <c r="R931" s="10">
        <v>80</v>
      </c>
      <c r="S931" s="10">
        <v>103</v>
      </c>
      <c r="T931" s="10">
        <v>164</v>
      </c>
      <c r="U931" s="10">
        <v>229</v>
      </c>
      <c r="V931" s="18">
        <f t="shared" si="289"/>
        <v>4.6153846153846156E-2</v>
      </c>
      <c r="W931" s="18">
        <f t="shared" si="290"/>
        <v>0.54761904761904767</v>
      </c>
      <c r="X931" s="18">
        <f t="shared" si="291"/>
        <v>0.76249999999999996</v>
      </c>
      <c r="Y931" s="18">
        <f t="shared" si="292"/>
        <v>0.65243902439024393</v>
      </c>
      <c r="Z931" s="18">
        <f t="shared" si="293"/>
        <v>0.48034934497816595</v>
      </c>
      <c r="AA931" s="47">
        <f t="shared" si="294"/>
        <v>57</v>
      </c>
      <c r="AB931" s="6">
        <f t="shared" si="295"/>
        <v>19</v>
      </c>
      <c r="AC931" s="40">
        <v>120</v>
      </c>
      <c r="AD931" s="40">
        <f t="shared" si="296"/>
        <v>0</v>
      </c>
      <c r="AE931" s="41">
        <f t="shared" si="297"/>
        <v>1</v>
      </c>
      <c r="AF931" s="4">
        <v>10</v>
      </c>
      <c r="AG931" s="4">
        <v>8</v>
      </c>
      <c r="AH931" s="87">
        <f t="shared" si="298"/>
        <v>0</v>
      </c>
      <c r="AI931" s="43">
        <f t="shared" si="299"/>
        <v>0</v>
      </c>
      <c r="AJ931" s="53">
        <f t="shared" si="300"/>
        <v>7.7999999999999972</v>
      </c>
      <c r="AK931" s="53">
        <f t="shared" si="301"/>
        <v>0</v>
      </c>
      <c r="AL931" s="53">
        <f t="shared" si="302"/>
        <v>0</v>
      </c>
      <c r="AM931" s="88">
        <f t="shared" si="303"/>
        <v>0</v>
      </c>
      <c r="AN931" s="88">
        <f t="shared" si="304"/>
        <v>0</v>
      </c>
    </row>
    <row r="932" spans="1:40" ht="15" hidden="1" x14ac:dyDescent="0.25">
      <c r="A932" s="11" t="s">
        <v>912</v>
      </c>
      <c r="B932" s="13" t="s">
        <v>1087</v>
      </c>
      <c r="C932" s="1" t="str">
        <f t="shared" si="288"/>
        <v>UŞAK</v>
      </c>
      <c r="D932" s="14">
        <v>194</v>
      </c>
      <c r="E932" s="14">
        <v>889</v>
      </c>
      <c r="F932" s="14">
        <v>2127</v>
      </c>
      <c r="G932" s="14">
        <v>3210</v>
      </c>
      <c r="H932" s="15">
        <v>209</v>
      </c>
      <c r="I932" s="15">
        <v>959</v>
      </c>
      <c r="J932" s="15">
        <v>2303</v>
      </c>
      <c r="K932" s="15">
        <v>3471</v>
      </c>
      <c r="L932" s="49">
        <v>55</v>
      </c>
      <c r="M932" s="6">
        <v>657</v>
      </c>
      <c r="N932" s="16">
        <f t="shared" si="305"/>
        <v>261</v>
      </c>
      <c r="O932" s="17">
        <f t="shared" si="306"/>
        <v>8.1308411214953275E-2</v>
      </c>
      <c r="P932" s="10">
        <v>2340</v>
      </c>
      <c r="Q932" s="10">
        <v>3134</v>
      </c>
      <c r="R932" s="10">
        <v>2287</v>
      </c>
      <c r="S932" s="10">
        <v>3115</v>
      </c>
      <c r="T932" s="10">
        <v>5421</v>
      </c>
      <c r="U932" s="10">
        <v>7761</v>
      </c>
      <c r="V932" s="18">
        <f t="shared" si="289"/>
        <v>8.9316239316239318E-2</v>
      </c>
      <c r="W932" s="18">
        <f t="shared" si="290"/>
        <v>0.30599872367581366</v>
      </c>
      <c r="X932" s="18">
        <f t="shared" si="291"/>
        <v>0.74376912986445121</v>
      </c>
      <c r="Y932" s="18">
        <f t="shared" si="292"/>
        <v>0.49068437557646188</v>
      </c>
      <c r="Z932" s="18">
        <f t="shared" si="293"/>
        <v>0.36966885710604303</v>
      </c>
      <c r="AA932" s="47">
        <f t="shared" si="294"/>
        <v>2761</v>
      </c>
      <c r="AB932" s="6">
        <f t="shared" si="295"/>
        <v>586</v>
      </c>
      <c r="AC932" s="40">
        <v>2784</v>
      </c>
      <c r="AD932" s="40">
        <f t="shared" si="296"/>
        <v>687</v>
      </c>
      <c r="AE932" s="41">
        <f t="shared" si="297"/>
        <v>0.80207433016421781</v>
      </c>
      <c r="AF932" s="4">
        <v>99</v>
      </c>
      <c r="AG932" s="4">
        <v>153</v>
      </c>
      <c r="AH932" s="87">
        <f t="shared" si="298"/>
        <v>0.54545454545454541</v>
      </c>
      <c r="AI932" s="43">
        <f t="shared" si="299"/>
        <v>0.70588235294117652</v>
      </c>
      <c r="AJ932" s="53">
        <f t="shared" si="300"/>
        <v>1134.6999999999998</v>
      </c>
      <c r="AK932" s="53">
        <f t="shared" si="301"/>
        <v>56</v>
      </c>
      <c r="AL932" s="53">
        <f t="shared" si="302"/>
        <v>11</v>
      </c>
      <c r="AM932" s="88">
        <f t="shared" si="303"/>
        <v>4480</v>
      </c>
      <c r="AN932" s="88">
        <f t="shared" si="304"/>
        <v>13200</v>
      </c>
    </row>
    <row r="933" spans="1:40" ht="15" hidden="1" x14ac:dyDescent="0.25">
      <c r="A933" s="11" t="s">
        <v>912</v>
      </c>
      <c r="B933" s="13" t="s">
        <v>916</v>
      </c>
      <c r="C933" s="1" t="str">
        <f t="shared" si="288"/>
        <v>UŞAK</v>
      </c>
      <c r="D933" s="14">
        <v>9</v>
      </c>
      <c r="E933" s="14">
        <v>100</v>
      </c>
      <c r="F933" s="14">
        <v>142</v>
      </c>
      <c r="G933" s="14">
        <v>251</v>
      </c>
      <c r="H933" s="15">
        <v>10</v>
      </c>
      <c r="I933" s="15">
        <v>108</v>
      </c>
      <c r="J933" s="15">
        <v>165</v>
      </c>
      <c r="K933" s="15">
        <v>283</v>
      </c>
      <c r="L933" s="49">
        <v>12</v>
      </c>
      <c r="M933" s="6">
        <v>38</v>
      </c>
      <c r="N933" s="16">
        <f t="shared" si="305"/>
        <v>32</v>
      </c>
      <c r="O933" s="17">
        <f t="shared" si="306"/>
        <v>0.12749003984063745</v>
      </c>
      <c r="P933" s="10">
        <v>205</v>
      </c>
      <c r="Q933" s="10">
        <v>314</v>
      </c>
      <c r="R933" s="10">
        <v>199</v>
      </c>
      <c r="S933" s="10">
        <v>281</v>
      </c>
      <c r="T933" s="10">
        <v>513</v>
      </c>
      <c r="U933" s="10">
        <v>718</v>
      </c>
      <c r="V933" s="18">
        <f t="shared" si="289"/>
        <v>4.878048780487805E-2</v>
      </c>
      <c r="W933" s="18">
        <f t="shared" si="290"/>
        <v>0.34394904458598724</v>
      </c>
      <c r="X933" s="18">
        <f t="shared" si="291"/>
        <v>0.69849246231155782</v>
      </c>
      <c r="Y933" s="18">
        <f t="shared" si="292"/>
        <v>0.48148148148148145</v>
      </c>
      <c r="Z933" s="18">
        <f t="shared" si="293"/>
        <v>0.35793871866295263</v>
      </c>
      <c r="AA933" s="47">
        <f t="shared" si="294"/>
        <v>266</v>
      </c>
      <c r="AB933" s="6">
        <f t="shared" si="295"/>
        <v>60</v>
      </c>
      <c r="AC933" s="40">
        <v>283</v>
      </c>
      <c r="AD933" s="40">
        <f t="shared" si="296"/>
        <v>0</v>
      </c>
      <c r="AE933" s="41">
        <f t="shared" si="297"/>
        <v>1</v>
      </c>
      <c r="AF933" s="4">
        <v>13</v>
      </c>
      <c r="AG933" s="4">
        <v>18</v>
      </c>
      <c r="AH933" s="87">
        <f t="shared" si="298"/>
        <v>0.38461538461538464</v>
      </c>
      <c r="AI933" s="43">
        <f t="shared" si="299"/>
        <v>0.55555555555555558</v>
      </c>
      <c r="AJ933" s="53">
        <f t="shared" si="300"/>
        <v>112.09999999999997</v>
      </c>
      <c r="AK933" s="53">
        <f t="shared" si="301"/>
        <v>5</v>
      </c>
      <c r="AL933" s="53">
        <f t="shared" si="302"/>
        <v>1</v>
      </c>
      <c r="AM933" s="88">
        <f t="shared" si="303"/>
        <v>400</v>
      </c>
      <c r="AN933" s="88">
        <f t="shared" si="304"/>
        <v>1200</v>
      </c>
    </row>
    <row r="934" spans="1:40" ht="12.75" hidden="1" customHeight="1" x14ac:dyDescent="0.2">
      <c r="A934" s="11" t="s">
        <v>912</v>
      </c>
      <c r="B934" s="13" t="s">
        <v>1102</v>
      </c>
      <c r="C934" s="1" t="str">
        <f t="shared" si="288"/>
        <v>UŞAK</v>
      </c>
      <c r="D934" s="14">
        <v>3</v>
      </c>
      <c r="E934" s="14">
        <v>25</v>
      </c>
      <c r="F934" s="14">
        <v>69</v>
      </c>
      <c r="G934" s="14">
        <v>97</v>
      </c>
      <c r="H934" s="15">
        <v>0</v>
      </c>
      <c r="I934" s="15">
        <v>28</v>
      </c>
      <c r="J934" s="15">
        <v>87</v>
      </c>
      <c r="K934" s="15">
        <v>115</v>
      </c>
      <c r="L934" s="50"/>
      <c r="M934" s="6">
        <v>27</v>
      </c>
      <c r="N934" s="16">
        <f t="shared" si="305"/>
        <v>18</v>
      </c>
      <c r="O934" s="17">
        <f t="shared" si="306"/>
        <v>0.18556701030927836</v>
      </c>
      <c r="P934" s="10">
        <v>87</v>
      </c>
      <c r="Q934" s="10">
        <v>99</v>
      </c>
      <c r="R934" s="10">
        <v>82</v>
      </c>
      <c r="S934" s="10">
        <v>105</v>
      </c>
      <c r="T934" s="10">
        <v>181</v>
      </c>
      <c r="U934" s="10">
        <v>268</v>
      </c>
      <c r="V934" s="18">
        <f t="shared" si="289"/>
        <v>0</v>
      </c>
      <c r="W934" s="18">
        <f t="shared" si="290"/>
        <v>0.28282828282828282</v>
      </c>
      <c r="X934" s="18">
        <f t="shared" si="291"/>
        <v>0.73170731707317072</v>
      </c>
      <c r="Y934" s="18">
        <f t="shared" si="292"/>
        <v>0.48618784530386738</v>
      </c>
      <c r="Z934" s="18">
        <f t="shared" si="293"/>
        <v>0.32835820895522388</v>
      </c>
      <c r="AA934" s="47">
        <f t="shared" si="294"/>
        <v>93</v>
      </c>
      <c r="AB934" s="6">
        <f t="shared" si="295"/>
        <v>22</v>
      </c>
      <c r="AC934" s="40">
        <v>115</v>
      </c>
      <c r="AD934" s="40">
        <f t="shared" si="296"/>
        <v>0</v>
      </c>
      <c r="AE934" s="41">
        <f t="shared" si="297"/>
        <v>1</v>
      </c>
      <c r="AF934" s="4">
        <v>7</v>
      </c>
      <c r="AG934" s="4">
        <v>7</v>
      </c>
      <c r="AH934" s="87">
        <f t="shared" si="298"/>
        <v>0</v>
      </c>
      <c r="AI934" s="43">
        <f t="shared" si="299"/>
        <v>0</v>
      </c>
      <c r="AJ934" s="53">
        <f t="shared" si="300"/>
        <v>38.699999999999989</v>
      </c>
      <c r="AK934" s="53">
        <f t="shared" si="301"/>
        <v>1</v>
      </c>
      <c r="AL934" s="53">
        <f t="shared" si="302"/>
        <v>0</v>
      </c>
      <c r="AM934" s="88">
        <f t="shared" si="303"/>
        <v>80</v>
      </c>
      <c r="AN934" s="88">
        <f t="shared" si="304"/>
        <v>0</v>
      </c>
    </row>
    <row r="935" spans="1:40" ht="15" hidden="1" x14ac:dyDescent="0.25">
      <c r="A935" s="11" t="s">
        <v>917</v>
      </c>
      <c r="B935" s="13" t="s">
        <v>918</v>
      </c>
      <c r="C935" s="1" t="str">
        <f t="shared" si="288"/>
        <v>VAN</v>
      </c>
      <c r="D935" s="14">
        <v>31</v>
      </c>
      <c r="E935" s="14">
        <v>140</v>
      </c>
      <c r="F935" s="14">
        <v>132</v>
      </c>
      <c r="G935" s="14">
        <v>303</v>
      </c>
      <c r="H935" s="15">
        <v>28</v>
      </c>
      <c r="I935" s="15">
        <v>105</v>
      </c>
      <c r="J935" s="15">
        <v>87</v>
      </c>
      <c r="K935" s="15">
        <v>220</v>
      </c>
      <c r="L935" s="49">
        <v>51</v>
      </c>
      <c r="M935" s="6">
        <v>5</v>
      </c>
      <c r="N935" s="16">
        <f t="shared" si="305"/>
        <v>-83</v>
      </c>
      <c r="O935" s="17">
        <f t="shared" si="306"/>
        <v>-0.27392739273927391</v>
      </c>
      <c r="P935" s="10">
        <v>329</v>
      </c>
      <c r="Q935" s="10">
        <v>435</v>
      </c>
      <c r="R935" s="10">
        <v>299</v>
      </c>
      <c r="S935" s="10">
        <v>399</v>
      </c>
      <c r="T935" s="10">
        <v>734</v>
      </c>
      <c r="U935" s="10">
        <v>1063</v>
      </c>
      <c r="V935" s="18">
        <f t="shared" si="289"/>
        <v>8.5106382978723402E-2</v>
      </c>
      <c r="W935" s="18">
        <f t="shared" si="290"/>
        <v>0.2413793103448276</v>
      </c>
      <c r="X935" s="18">
        <f t="shared" si="291"/>
        <v>0.44481605351170567</v>
      </c>
      <c r="Y935" s="18">
        <f t="shared" si="292"/>
        <v>0.3242506811989101</v>
      </c>
      <c r="Z935" s="18">
        <f t="shared" si="293"/>
        <v>0.2502351834430856</v>
      </c>
      <c r="AA935" s="47">
        <f t="shared" si="294"/>
        <v>496</v>
      </c>
      <c r="AB935" s="6">
        <f t="shared" si="295"/>
        <v>166</v>
      </c>
      <c r="AC935" s="40">
        <v>220</v>
      </c>
      <c r="AD935" s="40">
        <f t="shared" si="296"/>
        <v>0</v>
      </c>
      <c r="AE935" s="41">
        <f t="shared" si="297"/>
        <v>1</v>
      </c>
      <c r="AF935" s="4">
        <v>20</v>
      </c>
      <c r="AG935" s="4">
        <v>15</v>
      </c>
      <c r="AH935" s="87">
        <f t="shared" si="298"/>
        <v>0</v>
      </c>
      <c r="AI935" s="43">
        <f t="shared" si="299"/>
        <v>0</v>
      </c>
      <c r="AJ935" s="53">
        <f t="shared" si="300"/>
        <v>275.79999999999995</v>
      </c>
      <c r="AK935" s="53">
        <f t="shared" si="301"/>
        <v>13</v>
      </c>
      <c r="AL935" s="53">
        <f t="shared" si="302"/>
        <v>2</v>
      </c>
      <c r="AM935" s="88">
        <f t="shared" si="303"/>
        <v>1040</v>
      </c>
      <c r="AN935" s="88">
        <f t="shared" si="304"/>
        <v>2400</v>
      </c>
    </row>
    <row r="936" spans="1:40" ht="15" hidden="1" x14ac:dyDescent="0.25">
      <c r="A936" s="11" t="s">
        <v>917</v>
      </c>
      <c r="B936" s="13" t="s">
        <v>919</v>
      </c>
      <c r="C936" s="1" t="str">
        <f t="shared" si="288"/>
        <v>VAN</v>
      </c>
      <c r="D936" s="14">
        <v>121</v>
      </c>
      <c r="E936" s="14">
        <v>559</v>
      </c>
      <c r="F936" s="14">
        <v>328</v>
      </c>
      <c r="G936" s="14">
        <v>1008</v>
      </c>
      <c r="H936" s="15">
        <v>58</v>
      </c>
      <c r="I936" s="15">
        <v>373</v>
      </c>
      <c r="J936" s="15">
        <v>291</v>
      </c>
      <c r="K936" s="15">
        <v>722</v>
      </c>
      <c r="L936" s="49">
        <v>320</v>
      </c>
      <c r="M936" s="6">
        <v>21</v>
      </c>
      <c r="N936" s="16">
        <f t="shared" si="305"/>
        <v>-286</v>
      </c>
      <c r="O936" s="17">
        <f t="shared" si="306"/>
        <v>-0.28373015873015872</v>
      </c>
      <c r="P936" s="10">
        <v>1070</v>
      </c>
      <c r="Q936" s="10">
        <v>1436</v>
      </c>
      <c r="R936" s="10">
        <v>1173</v>
      </c>
      <c r="S936" s="10">
        <v>1589</v>
      </c>
      <c r="T936" s="10">
        <v>2609</v>
      </c>
      <c r="U936" s="10">
        <v>3679</v>
      </c>
      <c r="V936" s="18">
        <f t="shared" si="289"/>
        <v>5.4205607476635512E-2</v>
      </c>
      <c r="W936" s="18">
        <f t="shared" si="290"/>
        <v>0.25974930362116994</v>
      </c>
      <c r="X936" s="18">
        <f t="shared" si="291"/>
        <v>0.50298380221653882</v>
      </c>
      <c r="Y936" s="18">
        <f t="shared" si="292"/>
        <v>0.36910693752395551</v>
      </c>
      <c r="Z936" s="18">
        <f t="shared" si="293"/>
        <v>0.27752106550693123</v>
      </c>
      <c r="AA936" s="47">
        <f t="shared" si="294"/>
        <v>1646</v>
      </c>
      <c r="AB936" s="6">
        <f t="shared" si="295"/>
        <v>583</v>
      </c>
      <c r="AC936" s="40">
        <v>722</v>
      </c>
      <c r="AD936" s="40">
        <f t="shared" si="296"/>
        <v>0</v>
      </c>
      <c r="AE936" s="41">
        <f t="shared" si="297"/>
        <v>1</v>
      </c>
      <c r="AF936" s="4">
        <v>53</v>
      </c>
      <c r="AG936" s="4">
        <v>46</v>
      </c>
      <c r="AH936" s="87">
        <f t="shared" si="298"/>
        <v>0</v>
      </c>
      <c r="AI936" s="43">
        <f t="shared" si="299"/>
        <v>0</v>
      </c>
      <c r="AJ936" s="53">
        <f t="shared" si="300"/>
        <v>863.3</v>
      </c>
      <c r="AK936" s="53">
        <f t="shared" si="301"/>
        <v>43</v>
      </c>
      <c r="AL936" s="53">
        <f t="shared" si="302"/>
        <v>8</v>
      </c>
      <c r="AM936" s="88">
        <f t="shared" si="303"/>
        <v>3440</v>
      </c>
      <c r="AN936" s="88">
        <f t="shared" si="304"/>
        <v>9600</v>
      </c>
    </row>
    <row r="937" spans="1:40" ht="15" hidden="1" x14ac:dyDescent="0.25">
      <c r="A937" s="11" t="s">
        <v>917</v>
      </c>
      <c r="B937" s="13" t="s">
        <v>920</v>
      </c>
      <c r="C937" s="1" t="str">
        <f t="shared" si="288"/>
        <v>VAN</v>
      </c>
      <c r="D937" s="14">
        <v>122</v>
      </c>
      <c r="E937" s="14">
        <v>986</v>
      </c>
      <c r="F937" s="14">
        <v>668</v>
      </c>
      <c r="G937" s="14">
        <v>1776</v>
      </c>
      <c r="H937" s="15">
        <v>103</v>
      </c>
      <c r="I937" s="15">
        <v>997</v>
      </c>
      <c r="J937" s="15">
        <v>620</v>
      </c>
      <c r="K937" s="15">
        <v>1720</v>
      </c>
      <c r="L937" s="49">
        <v>512</v>
      </c>
      <c r="M937" s="6">
        <v>40</v>
      </c>
      <c r="N937" s="16">
        <f t="shared" si="305"/>
        <v>-56</v>
      </c>
      <c r="O937" s="17">
        <f t="shared" si="306"/>
        <v>-3.1531531531531529E-2</v>
      </c>
      <c r="P937" s="10">
        <v>1482</v>
      </c>
      <c r="Q937" s="10">
        <v>1956</v>
      </c>
      <c r="R937" s="10">
        <v>1587</v>
      </c>
      <c r="S937" s="10">
        <v>2109</v>
      </c>
      <c r="T937" s="10">
        <v>3543</v>
      </c>
      <c r="U937" s="10">
        <v>5025</v>
      </c>
      <c r="V937" s="18">
        <f t="shared" si="289"/>
        <v>6.9500674763832662E-2</v>
      </c>
      <c r="W937" s="18">
        <f t="shared" si="290"/>
        <v>0.50971370143149286</v>
      </c>
      <c r="X937" s="18">
        <f t="shared" si="291"/>
        <v>0.68809073724007563</v>
      </c>
      <c r="Y937" s="18">
        <f t="shared" si="292"/>
        <v>0.58961332204346595</v>
      </c>
      <c r="Z937" s="18">
        <f t="shared" si="293"/>
        <v>0.43621890547263681</v>
      </c>
      <c r="AA937" s="47">
        <f t="shared" si="294"/>
        <v>1454</v>
      </c>
      <c r="AB937" s="6">
        <f t="shared" si="295"/>
        <v>495</v>
      </c>
      <c r="AC937" s="40">
        <v>1720</v>
      </c>
      <c r="AD937" s="40">
        <f t="shared" si="296"/>
        <v>0</v>
      </c>
      <c r="AE937" s="41">
        <f t="shared" si="297"/>
        <v>1</v>
      </c>
      <c r="AF937" s="4">
        <v>90</v>
      </c>
      <c r="AG937" s="4">
        <v>94</v>
      </c>
      <c r="AH937" s="87">
        <f t="shared" si="298"/>
        <v>4.4444444444444446E-2</v>
      </c>
      <c r="AI937" s="43">
        <f t="shared" si="299"/>
        <v>8.5106382978723402E-2</v>
      </c>
      <c r="AJ937" s="53">
        <f t="shared" si="300"/>
        <v>391.09999999999991</v>
      </c>
      <c r="AK937" s="53">
        <f t="shared" si="301"/>
        <v>19</v>
      </c>
      <c r="AL937" s="53">
        <f t="shared" si="302"/>
        <v>3</v>
      </c>
      <c r="AM937" s="88">
        <f t="shared" si="303"/>
        <v>1520</v>
      </c>
      <c r="AN937" s="88">
        <f t="shared" si="304"/>
        <v>3600</v>
      </c>
    </row>
    <row r="938" spans="1:40" ht="15" hidden="1" x14ac:dyDescent="0.25">
      <c r="A938" s="11" t="s">
        <v>917</v>
      </c>
      <c r="B938" s="13" t="s">
        <v>921</v>
      </c>
      <c r="C938" s="1" t="str">
        <f t="shared" si="288"/>
        <v>VAN</v>
      </c>
      <c r="D938" s="14">
        <v>88</v>
      </c>
      <c r="E938" s="14">
        <v>313</v>
      </c>
      <c r="F938" s="14">
        <v>218</v>
      </c>
      <c r="G938" s="14">
        <v>619</v>
      </c>
      <c r="H938" s="15">
        <v>97</v>
      </c>
      <c r="I938" s="15">
        <v>349</v>
      </c>
      <c r="J938" s="15">
        <v>209</v>
      </c>
      <c r="K938" s="15">
        <v>655</v>
      </c>
      <c r="L938" s="49">
        <v>106</v>
      </c>
      <c r="M938" s="6">
        <v>7</v>
      </c>
      <c r="N938" s="16">
        <f t="shared" si="305"/>
        <v>36</v>
      </c>
      <c r="O938" s="17">
        <f t="shared" si="306"/>
        <v>5.8158319870759291E-2</v>
      </c>
      <c r="P938" s="10">
        <v>369</v>
      </c>
      <c r="Q938" s="10">
        <v>528</v>
      </c>
      <c r="R938" s="10">
        <v>426</v>
      </c>
      <c r="S938" s="10">
        <v>566</v>
      </c>
      <c r="T938" s="10">
        <v>954</v>
      </c>
      <c r="U938" s="10">
        <v>1323</v>
      </c>
      <c r="V938" s="18">
        <f t="shared" si="289"/>
        <v>0.26287262872628725</v>
      </c>
      <c r="W938" s="18">
        <f t="shared" si="290"/>
        <v>0.66098484848484851</v>
      </c>
      <c r="X938" s="18">
        <f t="shared" si="291"/>
        <v>0.72300469483568075</v>
      </c>
      <c r="Y938" s="18">
        <f t="shared" si="292"/>
        <v>0.68867924528301883</v>
      </c>
      <c r="Z938" s="18">
        <f t="shared" si="293"/>
        <v>0.56991685563114136</v>
      </c>
      <c r="AA938" s="47">
        <f t="shared" si="294"/>
        <v>297</v>
      </c>
      <c r="AB938" s="6">
        <f t="shared" si="295"/>
        <v>118</v>
      </c>
      <c r="AC938" s="40">
        <v>655</v>
      </c>
      <c r="AD938" s="40">
        <f t="shared" si="296"/>
        <v>0</v>
      </c>
      <c r="AE938" s="41">
        <f t="shared" si="297"/>
        <v>1</v>
      </c>
      <c r="AF938" s="4">
        <v>30</v>
      </c>
      <c r="AG938" s="4">
        <v>37</v>
      </c>
      <c r="AH938" s="87">
        <f t="shared" si="298"/>
        <v>0.23333333333333334</v>
      </c>
      <c r="AI938" s="43">
        <f t="shared" si="299"/>
        <v>0.3783783783783784</v>
      </c>
      <c r="AJ938" s="53">
        <f t="shared" si="300"/>
        <v>10.799999999999955</v>
      </c>
      <c r="AK938" s="53">
        <f t="shared" si="301"/>
        <v>0</v>
      </c>
      <c r="AL938" s="53">
        <f t="shared" si="302"/>
        <v>0</v>
      </c>
      <c r="AM938" s="88">
        <f t="shared" si="303"/>
        <v>0</v>
      </c>
      <c r="AN938" s="88">
        <f t="shared" si="304"/>
        <v>0</v>
      </c>
    </row>
    <row r="939" spans="1:40" ht="15" hidden="1" x14ac:dyDescent="0.25">
      <c r="A939" s="11" t="s">
        <v>917</v>
      </c>
      <c r="B939" s="13" t="s">
        <v>1027</v>
      </c>
      <c r="C939" s="1" t="str">
        <f t="shared" si="288"/>
        <v>VAN</v>
      </c>
      <c r="D939" s="14">
        <v>125</v>
      </c>
      <c r="E939" s="14">
        <v>824</v>
      </c>
      <c r="F939" s="14">
        <v>938</v>
      </c>
      <c r="G939" s="14">
        <v>1887</v>
      </c>
      <c r="H939" s="15">
        <v>203</v>
      </c>
      <c r="I939" s="15">
        <v>1102</v>
      </c>
      <c r="J939" s="15">
        <v>1232</v>
      </c>
      <c r="K939" s="15">
        <v>2537</v>
      </c>
      <c r="L939" s="49">
        <v>330</v>
      </c>
      <c r="M939" s="6">
        <v>180</v>
      </c>
      <c r="N939" s="16">
        <f t="shared" si="305"/>
        <v>650</v>
      </c>
      <c r="O939" s="17">
        <f t="shared" si="306"/>
        <v>0.34446210916799153</v>
      </c>
      <c r="P939" s="10">
        <v>2114</v>
      </c>
      <c r="Q939" s="10">
        <v>2663</v>
      </c>
      <c r="R939" s="10">
        <v>2096</v>
      </c>
      <c r="S939" s="10">
        <v>2771</v>
      </c>
      <c r="T939" s="10">
        <v>4759</v>
      </c>
      <c r="U939" s="10">
        <v>6873</v>
      </c>
      <c r="V939" s="18">
        <f t="shared" si="289"/>
        <v>9.602649006622517E-2</v>
      </c>
      <c r="W939" s="18">
        <f t="shared" si="290"/>
        <v>0.41381900112654901</v>
      </c>
      <c r="X939" s="18">
        <f t="shared" si="291"/>
        <v>0.65935114503816794</v>
      </c>
      <c r="Y939" s="18">
        <f t="shared" si="292"/>
        <v>0.52195839462071869</v>
      </c>
      <c r="Z939" s="18">
        <f t="shared" si="293"/>
        <v>0.3909500945729667</v>
      </c>
      <c r="AA939" s="47">
        <f t="shared" si="294"/>
        <v>2275</v>
      </c>
      <c r="AB939" s="6">
        <f t="shared" si="295"/>
        <v>714</v>
      </c>
      <c r="AC939" s="40">
        <v>2462</v>
      </c>
      <c r="AD939" s="40">
        <f t="shared" si="296"/>
        <v>75</v>
      </c>
      <c r="AE939" s="41">
        <f t="shared" si="297"/>
        <v>0.97043752463539612</v>
      </c>
      <c r="AF939" s="4">
        <v>87</v>
      </c>
      <c r="AG939" s="4">
        <v>124</v>
      </c>
      <c r="AH939" s="87">
        <f t="shared" si="298"/>
        <v>0.42528735632183906</v>
      </c>
      <c r="AI939" s="43">
        <f t="shared" si="299"/>
        <v>0.59677419354838712</v>
      </c>
      <c r="AJ939" s="53">
        <f t="shared" si="300"/>
        <v>847.29999999999973</v>
      </c>
      <c r="AK939" s="53">
        <f t="shared" si="301"/>
        <v>42</v>
      </c>
      <c r="AL939" s="53">
        <f t="shared" si="302"/>
        <v>8</v>
      </c>
      <c r="AM939" s="88">
        <f t="shared" si="303"/>
        <v>3360</v>
      </c>
      <c r="AN939" s="88">
        <f t="shared" si="304"/>
        <v>9600</v>
      </c>
    </row>
    <row r="940" spans="1:40" ht="15" hidden="1" x14ac:dyDescent="0.25">
      <c r="A940" s="11" t="s">
        <v>917</v>
      </c>
      <c r="B940" s="13" t="s">
        <v>922</v>
      </c>
      <c r="C940" s="1" t="str">
        <f t="shared" si="288"/>
        <v>VAN</v>
      </c>
      <c r="D940" s="14">
        <v>284</v>
      </c>
      <c r="E940" s="14">
        <v>1661</v>
      </c>
      <c r="F940" s="14">
        <v>1501</v>
      </c>
      <c r="G940" s="14">
        <v>3446</v>
      </c>
      <c r="H940" s="15">
        <v>298</v>
      </c>
      <c r="I940" s="15">
        <v>1603</v>
      </c>
      <c r="J940" s="15">
        <v>1495</v>
      </c>
      <c r="K940" s="15">
        <v>3396</v>
      </c>
      <c r="L940" s="49">
        <v>797</v>
      </c>
      <c r="M940" s="6">
        <v>152</v>
      </c>
      <c r="N940" s="16">
        <f t="shared" si="305"/>
        <v>-50</v>
      </c>
      <c r="O940" s="17">
        <f t="shared" si="306"/>
        <v>-1.4509576320371444E-2</v>
      </c>
      <c r="P940" s="10">
        <v>3492</v>
      </c>
      <c r="Q940" s="10">
        <v>4477</v>
      </c>
      <c r="R940" s="10">
        <v>3589</v>
      </c>
      <c r="S940" s="10">
        <v>4644</v>
      </c>
      <c r="T940" s="10">
        <v>8066</v>
      </c>
      <c r="U940" s="10">
        <v>11558</v>
      </c>
      <c r="V940" s="18">
        <f t="shared" si="289"/>
        <v>8.5337915234822453E-2</v>
      </c>
      <c r="W940" s="18">
        <f t="shared" si="290"/>
        <v>0.35805226714317623</v>
      </c>
      <c r="X940" s="18">
        <f t="shared" si="291"/>
        <v>0.59626636946224576</v>
      </c>
      <c r="Y940" s="18">
        <f t="shared" si="292"/>
        <v>0.46404661542276221</v>
      </c>
      <c r="Z940" s="18">
        <f t="shared" si="293"/>
        <v>0.34962796331545248</v>
      </c>
      <c r="AA940" s="47">
        <f t="shared" si="294"/>
        <v>4323</v>
      </c>
      <c r="AB940" s="6">
        <f t="shared" si="295"/>
        <v>1449</v>
      </c>
      <c r="AC940" s="40">
        <v>3349</v>
      </c>
      <c r="AD940" s="40">
        <f t="shared" si="296"/>
        <v>47</v>
      </c>
      <c r="AE940" s="41">
        <f t="shared" si="297"/>
        <v>0.98616018845700826</v>
      </c>
      <c r="AF940" s="4">
        <v>164</v>
      </c>
      <c r="AG940" s="4">
        <v>200</v>
      </c>
      <c r="AH940" s="87">
        <f t="shared" si="298"/>
        <v>0.21951219512195122</v>
      </c>
      <c r="AI940" s="43">
        <f t="shared" si="299"/>
        <v>0.36</v>
      </c>
      <c r="AJ940" s="53">
        <f t="shared" si="300"/>
        <v>1903.1999999999998</v>
      </c>
      <c r="AK940" s="53">
        <f t="shared" si="301"/>
        <v>95</v>
      </c>
      <c r="AL940" s="53">
        <f t="shared" si="302"/>
        <v>19</v>
      </c>
      <c r="AM940" s="88">
        <f t="shared" si="303"/>
        <v>7600</v>
      </c>
      <c r="AN940" s="88">
        <f t="shared" si="304"/>
        <v>22800</v>
      </c>
    </row>
    <row r="941" spans="1:40" ht="15" hidden="1" x14ac:dyDescent="0.25">
      <c r="A941" s="11" t="s">
        <v>917</v>
      </c>
      <c r="B941" s="13" t="s">
        <v>923</v>
      </c>
      <c r="C941" s="1" t="str">
        <f t="shared" si="288"/>
        <v>VAN</v>
      </c>
      <c r="D941" s="14">
        <v>33</v>
      </c>
      <c r="E941" s="14">
        <v>288</v>
      </c>
      <c r="F941" s="14">
        <v>244</v>
      </c>
      <c r="G941" s="14">
        <v>565</v>
      </c>
      <c r="H941" s="15">
        <v>76</v>
      </c>
      <c r="I941" s="15">
        <v>324</v>
      </c>
      <c r="J941" s="15">
        <v>226</v>
      </c>
      <c r="K941" s="15">
        <v>626</v>
      </c>
      <c r="L941" s="49">
        <v>151</v>
      </c>
      <c r="M941" s="6">
        <v>26</v>
      </c>
      <c r="N941" s="16">
        <f t="shared" si="305"/>
        <v>61</v>
      </c>
      <c r="O941" s="17">
        <f t="shared" si="306"/>
        <v>0.1079646017699115</v>
      </c>
      <c r="P941" s="10">
        <v>427</v>
      </c>
      <c r="Q941" s="10">
        <v>565</v>
      </c>
      <c r="R941" s="10">
        <v>456</v>
      </c>
      <c r="S941" s="10">
        <v>596</v>
      </c>
      <c r="T941" s="10">
        <v>1021</v>
      </c>
      <c r="U941" s="10">
        <v>1448</v>
      </c>
      <c r="V941" s="18">
        <f t="shared" si="289"/>
        <v>0.17798594847775176</v>
      </c>
      <c r="W941" s="18">
        <f t="shared" si="290"/>
        <v>0.57345132743362837</v>
      </c>
      <c r="X941" s="18">
        <f t="shared" si="291"/>
        <v>0.76973684210526316</v>
      </c>
      <c r="Y941" s="18">
        <f t="shared" si="292"/>
        <v>0.6611165523996082</v>
      </c>
      <c r="Z941" s="18">
        <f t="shared" si="293"/>
        <v>0.51864640883977897</v>
      </c>
      <c r="AA941" s="47">
        <f t="shared" si="294"/>
        <v>346</v>
      </c>
      <c r="AB941" s="6">
        <f t="shared" si="295"/>
        <v>105</v>
      </c>
      <c r="AC941" s="40">
        <v>626</v>
      </c>
      <c r="AD941" s="40">
        <f t="shared" si="296"/>
        <v>0</v>
      </c>
      <c r="AE941" s="41">
        <f t="shared" si="297"/>
        <v>1</v>
      </c>
      <c r="AF941" s="4">
        <v>40</v>
      </c>
      <c r="AG941" s="4">
        <v>43</v>
      </c>
      <c r="AH941" s="87">
        <f t="shared" si="298"/>
        <v>7.4999999999999997E-2</v>
      </c>
      <c r="AI941" s="43">
        <f t="shared" si="299"/>
        <v>0.13953488372093023</v>
      </c>
      <c r="AJ941" s="53">
        <f t="shared" si="300"/>
        <v>39.699999999999932</v>
      </c>
      <c r="AK941" s="53">
        <f t="shared" si="301"/>
        <v>1</v>
      </c>
      <c r="AL941" s="53">
        <f t="shared" si="302"/>
        <v>0</v>
      </c>
      <c r="AM941" s="88">
        <f t="shared" si="303"/>
        <v>80</v>
      </c>
      <c r="AN941" s="88">
        <f t="shared" si="304"/>
        <v>0</v>
      </c>
    </row>
    <row r="942" spans="1:40" ht="15" hidden="1" x14ac:dyDescent="0.25">
      <c r="A942" s="11" t="s">
        <v>917</v>
      </c>
      <c r="B942" s="13" t="s">
        <v>924</v>
      </c>
      <c r="C942" s="1" t="str">
        <f t="shared" si="288"/>
        <v>VAN</v>
      </c>
      <c r="D942" s="14">
        <v>56</v>
      </c>
      <c r="E942" s="14">
        <v>399</v>
      </c>
      <c r="F942" s="14">
        <v>360</v>
      </c>
      <c r="G942" s="14">
        <v>815</v>
      </c>
      <c r="H942" s="15">
        <v>99</v>
      </c>
      <c r="I942" s="15">
        <v>409</v>
      </c>
      <c r="J942" s="15">
        <v>340</v>
      </c>
      <c r="K942" s="15">
        <v>848</v>
      </c>
      <c r="L942" s="49">
        <v>123</v>
      </c>
      <c r="M942" s="6">
        <v>41</v>
      </c>
      <c r="N942" s="16">
        <f t="shared" si="305"/>
        <v>33</v>
      </c>
      <c r="O942" s="17">
        <f t="shared" si="306"/>
        <v>4.0490797546012272E-2</v>
      </c>
      <c r="P942" s="10">
        <v>640</v>
      </c>
      <c r="Q942" s="10">
        <v>798</v>
      </c>
      <c r="R942" s="10">
        <v>641</v>
      </c>
      <c r="S942" s="10">
        <v>845</v>
      </c>
      <c r="T942" s="10">
        <v>1439</v>
      </c>
      <c r="U942" s="10">
        <v>2079</v>
      </c>
      <c r="V942" s="18">
        <f t="shared" si="289"/>
        <v>0.15468750000000001</v>
      </c>
      <c r="W942" s="18">
        <f t="shared" si="290"/>
        <v>0.51253132832080206</v>
      </c>
      <c r="X942" s="18">
        <f t="shared" si="291"/>
        <v>0.65834633385335417</v>
      </c>
      <c r="Y942" s="18">
        <f t="shared" si="292"/>
        <v>0.57748436414176507</v>
      </c>
      <c r="Z942" s="18">
        <f t="shared" si="293"/>
        <v>0.44733044733044736</v>
      </c>
      <c r="AA942" s="47">
        <f t="shared" si="294"/>
        <v>608</v>
      </c>
      <c r="AB942" s="6">
        <f t="shared" si="295"/>
        <v>219</v>
      </c>
      <c r="AC942" s="40">
        <v>848</v>
      </c>
      <c r="AD942" s="40">
        <f t="shared" si="296"/>
        <v>0</v>
      </c>
      <c r="AE942" s="41">
        <f t="shared" si="297"/>
        <v>1</v>
      </c>
      <c r="AF942" s="4">
        <v>45</v>
      </c>
      <c r="AG942" s="4">
        <v>54</v>
      </c>
      <c r="AH942" s="87">
        <f t="shared" si="298"/>
        <v>0.2</v>
      </c>
      <c r="AI942" s="43">
        <f t="shared" si="299"/>
        <v>0.33333333333333331</v>
      </c>
      <c r="AJ942" s="53">
        <f t="shared" si="300"/>
        <v>176.29999999999995</v>
      </c>
      <c r="AK942" s="53">
        <f t="shared" si="301"/>
        <v>8</v>
      </c>
      <c r="AL942" s="53">
        <f t="shared" si="302"/>
        <v>1</v>
      </c>
      <c r="AM942" s="88">
        <f t="shared" si="303"/>
        <v>640</v>
      </c>
      <c r="AN942" s="88">
        <f t="shared" si="304"/>
        <v>1200</v>
      </c>
    </row>
    <row r="943" spans="1:40" ht="15" hidden="1" x14ac:dyDescent="0.25">
      <c r="A943" s="11" t="s">
        <v>917</v>
      </c>
      <c r="B943" s="13" t="s">
        <v>925</v>
      </c>
      <c r="C943" s="1" t="str">
        <f t="shared" si="288"/>
        <v>VAN</v>
      </c>
      <c r="D943" s="14">
        <v>169</v>
      </c>
      <c r="E943" s="14">
        <v>1077</v>
      </c>
      <c r="F943" s="14">
        <v>1117</v>
      </c>
      <c r="G943" s="14">
        <v>2363</v>
      </c>
      <c r="H943" s="15">
        <v>354</v>
      </c>
      <c r="I943" s="15">
        <v>2317</v>
      </c>
      <c r="J943" s="15">
        <v>2687</v>
      </c>
      <c r="K943" s="15">
        <v>5358</v>
      </c>
      <c r="L943" s="49">
        <v>784</v>
      </c>
      <c r="M943" s="6">
        <v>423</v>
      </c>
      <c r="N943" s="16">
        <f t="shared" si="305"/>
        <v>2995</v>
      </c>
      <c r="O943" s="17">
        <f t="shared" si="306"/>
        <v>1.2674566229369446</v>
      </c>
      <c r="P943" s="10">
        <v>4876</v>
      </c>
      <c r="Q943" s="10">
        <v>6424</v>
      </c>
      <c r="R943" s="10">
        <v>4893</v>
      </c>
      <c r="S943" s="10">
        <v>6405</v>
      </c>
      <c r="T943" s="10">
        <v>11317</v>
      </c>
      <c r="U943" s="10">
        <v>16193</v>
      </c>
      <c r="V943" s="18">
        <f t="shared" si="289"/>
        <v>7.2600492206726819E-2</v>
      </c>
      <c r="W943" s="18">
        <f t="shared" si="290"/>
        <v>0.36067870485678705</v>
      </c>
      <c r="X943" s="18">
        <f t="shared" si="291"/>
        <v>0.62293071735131822</v>
      </c>
      <c r="Y943" s="18">
        <f t="shared" si="292"/>
        <v>0.47406556507908454</v>
      </c>
      <c r="Z943" s="18">
        <f t="shared" si="293"/>
        <v>0.353177298832829</v>
      </c>
      <c r="AA943" s="47">
        <f t="shared" si="294"/>
        <v>5952</v>
      </c>
      <c r="AB943" s="6">
        <f t="shared" si="295"/>
        <v>1845</v>
      </c>
      <c r="AC943" s="40">
        <v>5043</v>
      </c>
      <c r="AD943" s="40">
        <f t="shared" si="296"/>
        <v>315</v>
      </c>
      <c r="AE943" s="41">
        <f t="shared" si="297"/>
        <v>0.94120940649496077</v>
      </c>
      <c r="AF943" s="4">
        <v>172</v>
      </c>
      <c r="AG943" s="4">
        <v>237</v>
      </c>
      <c r="AH943" s="87">
        <f t="shared" si="298"/>
        <v>0.37790697674418605</v>
      </c>
      <c r="AI943" s="43">
        <f t="shared" si="299"/>
        <v>0.54852320675105481</v>
      </c>
      <c r="AJ943" s="53">
        <f t="shared" si="300"/>
        <v>2556.8999999999996</v>
      </c>
      <c r="AK943" s="53">
        <f t="shared" si="301"/>
        <v>127</v>
      </c>
      <c r="AL943" s="53">
        <f t="shared" si="302"/>
        <v>25</v>
      </c>
      <c r="AM943" s="88">
        <f t="shared" si="303"/>
        <v>10160</v>
      </c>
      <c r="AN943" s="88">
        <f t="shared" si="304"/>
        <v>30000</v>
      </c>
    </row>
    <row r="944" spans="1:40" ht="15" hidden="1" x14ac:dyDescent="0.25">
      <c r="A944" s="11" t="s">
        <v>917</v>
      </c>
      <c r="B944" s="13" t="s">
        <v>926</v>
      </c>
      <c r="C944" s="1" t="str">
        <f t="shared" si="288"/>
        <v>VAN</v>
      </c>
      <c r="D944" s="14">
        <v>136</v>
      </c>
      <c r="E944" s="14">
        <v>627</v>
      </c>
      <c r="F944" s="14">
        <v>531</v>
      </c>
      <c r="G944" s="14">
        <v>1294</v>
      </c>
      <c r="H944" s="15">
        <v>168</v>
      </c>
      <c r="I944" s="15">
        <v>739</v>
      </c>
      <c r="J944" s="15">
        <v>534</v>
      </c>
      <c r="K944" s="15">
        <v>1441</v>
      </c>
      <c r="L944" s="49">
        <v>252</v>
      </c>
      <c r="M944" s="6">
        <v>28</v>
      </c>
      <c r="N944" s="16">
        <f t="shared" si="305"/>
        <v>147</v>
      </c>
      <c r="O944" s="17">
        <f t="shared" si="306"/>
        <v>0.11360123647604328</v>
      </c>
      <c r="P944" s="10">
        <v>1030</v>
      </c>
      <c r="Q944" s="10">
        <v>1450</v>
      </c>
      <c r="R944" s="10">
        <v>1059</v>
      </c>
      <c r="S944" s="10">
        <v>1395</v>
      </c>
      <c r="T944" s="10">
        <v>2509</v>
      </c>
      <c r="U944" s="10">
        <v>3539</v>
      </c>
      <c r="V944" s="18">
        <f t="shared" si="289"/>
        <v>0.16310679611650486</v>
      </c>
      <c r="W944" s="18">
        <f t="shared" si="290"/>
        <v>0.5096551724137931</v>
      </c>
      <c r="X944" s="18">
        <f t="shared" si="291"/>
        <v>0.71576959395656281</v>
      </c>
      <c r="Y944" s="18">
        <f t="shared" si="292"/>
        <v>0.59665205261060184</v>
      </c>
      <c r="Z944" s="18">
        <f t="shared" si="293"/>
        <v>0.47047188471319584</v>
      </c>
      <c r="AA944" s="47">
        <f t="shared" si="294"/>
        <v>1012</v>
      </c>
      <c r="AB944" s="6">
        <f t="shared" si="295"/>
        <v>301</v>
      </c>
      <c r="AC944" s="40">
        <v>1441</v>
      </c>
      <c r="AD944" s="40">
        <f t="shared" si="296"/>
        <v>0</v>
      </c>
      <c r="AE944" s="41">
        <f t="shared" si="297"/>
        <v>1</v>
      </c>
      <c r="AF944" s="4">
        <v>57</v>
      </c>
      <c r="AG944" s="4">
        <v>79</v>
      </c>
      <c r="AH944" s="87">
        <f t="shared" si="298"/>
        <v>0.38596491228070173</v>
      </c>
      <c r="AI944" s="43">
        <f t="shared" si="299"/>
        <v>0.55696202531645567</v>
      </c>
      <c r="AJ944" s="53">
        <f t="shared" si="300"/>
        <v>259.29999999999995</v>
      </c>
      <c r="AK944" s="53">
        <f t="shared" si="301"/>
        <v>12</v>
      </c>
      <c r="AL944" s="53">
        <f t="shared" si="302"/>
        <v>2</v>
      </c>
      <c r="AM944" s="88">
        <f t="shared" si="303"/>
        <v>960</v>
      </c>
      <c r="AN944" s="88">
        <f t="shared" si="304"/>
        <v>2400</v>
      </c>
    </row>
    <row r="945" spans="1:40" ht="15" hidden="1" x14ac:dyDescent="0.25">
      <c r="A945" s="11" t="s">
        <v>917</v>
      </c>
      <c r="B945" s="13" t="s">
        <v>927</v>
      </c>
      <c r="C945" s="1" t="str">
        <f t="shared" si="288"/>
        <v>VAN</v>
      </c>
      <c r="D945" s="14">
        <v>60</v>
      </c>
      <c r="E945" s="14">
        <v>698</v>
      </c>
      <c r="F945" s="14">
        <v>619</v>
      </c>
      <c r="G945" s="14">
        <v>1377</v>
      </c>
      <c r="H945" s="15">
        <v>69</v>
      </c>
      <c r="I945" s="15">
        <v>746</v>
      </c>
      <c r="J945" s="15">
        <v>535</v>
      </c>
      <c r="K945" s="15">
        <v>1350</v>
      </c>
      <c r="L945" s="49">
        <v>474</v>
      </c>
      <c r="M945" s="6">
        <v>40</v>
      </c>
      <c r="N945" s="16">
        <f t="shared" si="305"/>
        <v>-27</v>
      </c>
      <c r="O945" s="17">
        <f t="shared" si="306"/>
        <v>-1.9607843137254902E-2</v>
      </c>
      <c r="P945" s="10">
        <v>1486</v>
      </c>
      <c r="Q945" s="10">
        <v>2033</v>
      </c>
      <c r="R945" s="10">
        <v>1554</v>
      </c>
      <c r="S945" s="10">
        <v>2005</v>
      </c>
      <c r="T945" s="10">
        <v>3587</v>
      </c>
      <c r="U945" s="10">
        <v>5073</v>
      </c>
      <c r="V945" s="18">
        <f t="shared" si="289"/>
        <v>4.6433378196500674E-2</v>
      </c>
      <c r="W945" s="18">
        <f t="shared" si="290"/>
        <v>0.36694540088539107</v>
      </c>
      <c r="X945" s="18">
        <f t="shared" si="291"/>
        <v>0.62355212355212353</v>
      </c>
      <c r="Y945" s="18">
        <f t="shared" si="292"/>
        <v>0.47811541678282687</v>
      </c>
      <c r="Z945" s="18">
        <f t="shared" si="293"/>
        <v>0.35166568105657403</v>
      </c>
      <c r="AA945" s="47">
        <f t="shared" si="294"/>
        <v>1872</v>
      </c>
      <c r="AB945" s="6">
        <f t="shared" si="295"/>
        <v>585</v>
      </c>
      <c r="AC945" s="40">
        <v>1350</v>
      </c>
      <c r="AD945" s="40">
        <f t="shared" si="296"/>
        <v>0</v>
      </c>
      <c r="AE945" s="41">
        <f t="shared" si="297"/>
        <v>1</v>
      </c>
      <c r="AF945" s="4">
        <v>61</v>
      </c>
      <c r="AG945" s="4">
        <v>67</v>
      </c>
      <c r="AH945" s="87">
        <f t="shared" si="298"/>
        <v>9.8360655737704916E-2</v>
      </c>
      <c r="AI945" s="43">
        <f t="shared" si="299"/>
        <v>0.17910447761194029</v>
      </c>
      <c r="AJ945" s="53">
        <f t="shared" si="300"/>
        <v>795.89999999999964</v>
      </c>
      <c r="AK945" s="53">
        <f t="shared" si="301"/>
        <v>39</v>
      </c>
      <c r="AL945" s="53">
        <f t="shared" si="302"/>
        <v>7</v>
      </c>
      <c r="AM945" s="88">
        <f t="shared" si="303"/>
        <v>3120</v>
      </c>
      <c r="AN945" s="88">
        <f t="shared" si="304"/>
        <v>8400</v>
      </c>
    </row>
    <row r="946" spans="1:40" ht="15" hidden="1" x14ac:dyDescent="0.25">
      <c r="A946" s="11" t="s">
        <v>917</v>
      </c>
      <c r="B946" s="13" t="s">
        <v>1100</v>
      </c>
      <c r="C946" s="1" t="str">
        <f t="shared" si="288"/>
        <v>VAN</v>
      </c>
      <c r="D946" s="14">
        <v>66</v>
      </c>
      <c r="E946" s="14">
        <v>349</v>
      </c>
      <c r="F946" s="14">
        <v>268</v>
      </c>
      <c r="G946" s="14">
        <v>683</v>
      </c>
      <c r="H946" s="15">
        <v>75</v>
      </c>
      <c r="I946" s="15">
        <v>301</v>
      </c>
      <c r="J946" s="15">
        <v>193</v>
      </c>
      <c r="K946" s="15">
        <v>569</v>
      </c>
      <c r="L946" s="49">
        <v>152</v>
      </c>
      <c r="M946" s="6">
        <v>2</v>
      </c>
      <c r="N946" s="16">
        <f t="shared" si="305"/>
        <v>-114</v>
      </c>
      <c r="O946" s="17">
        <f t="shared" si="306"/>
        <v>-0.16691068814055637</v>
      </c>
      <c r="P946" s="10">
        <v>429</v>
      </c>
      <c r="Q946" s="10">
        <v>513</v>
      </c>
      <c r="R946" s="10">
        <v>445</v>
      </c>
      <c r="S946" s="10">
        <v>564</v>
      </c>
      <c r="T946" s="10">
        <v>958</v>
      </c>
      <c r="U946" s="10">
        <v>1387</v>
      </c>
      <c r="V946" s="18">
        <f t="shared" si="289"/>
        <v>0.17482517482517482</v>
      </c>
      <c r="W946" s="18">
        <f t="shared" si="290"/>
        <v>0.58674463937621835</v>
      </c>
      <c r="X946" s="18">
        <f t="shared" si="291"/>
        <v>0.77078651685393262</v>
      </c>
      <c r="Y946" s="18">
        <f t="shared" si="292"/>
        <v>0.67223382045929014</v>
      </c>
      <c r="Z946" s="18">
        <f t="shared" si="293"/>
        <v>0.51838500360490269</v>
      </c>
      <c r="AA946" s="47">
        <f t="shared" si="294"/>
        <v>314</v>
      </c>
      <c r="AB946" s="6">
        <f t="shared" si="295"/>
        <v>102</v>
      </c>
      <c r="AC946" s="40">
        <v>569</v>
      </c>
      <c r="AD946" s="40">
        <f t="shared" si="296"/>
        <v>0</v>
      </c>
      <c r="AE946" s="41">
        <f t="shared" si="297"/>
        <v>1</v>
      </c>
      <c r="AF946" s="4">
        <v>26</v>
      </c>
      <c r="AG946" s="4">
        <v>36</v>
      </c>
      <c r="AH946" s="87">
        <f t="shared" si="298"/>
        <v>0.38461538461538464</v>
      </c>
      <c r="AI946" s="43">
        <f t="shared" si="299"/>
        <v>0.55555555555555558</v>
      </c>
      <c r="AJ946" s="53">
        <f t="shared" si="300"/>
        <v>26.599999999999909</v>
      </c>
      <c r="AK946" s="53">
        <f t="shared" si="301"/>
        <v>1</v>
      </c>
      <c r="AL946" s="53">
        <f t="shared" si="302"/>
        <v>0</v>
      </c>
      <c r="AM946" s="88">
        <f t="shared" si="303"/>
        <v>80</v>
      </c>
      <c r="AN946" s="88">
        <f t="shared" si="304"/>
        <v>0</v>
      </c>
    </row>
    <row r="947" spans="1:40" ht="15" hidden="1" x14ac:dyDescent="0.25">
      <c r="A947" s="11" t="s">
        <v>917</v>
      </c>
      <c r="B947" s="13" t="s">
        <v>928</v>
      </c>
      <c r="C947" s="1" t="str">
        <f t="shared" si="288"/>
        <v>VAN</v>
      </c>
      <c r="D947" s="14">
        <v>136</v>
      </c>
      <c r="E947" s="14">
        <v>934</v>
      </c>
      <c r="F947" s="14">
        <v>735</v>
      </c>
      <c r="G947" s="14">
        <v>1805</v>
      </c>
      <c r="H947" s="15">
        <v>217</v>
      </c>
      <c r="I947" s="15">
        <v>1308</v>
      </c>
      <c r="J947" s="15">
        <v>1215</v>
      </c>
      <c r="K947" s="15">
        <v>2740</v>
      </c>
      <c r="L947" s="49">
        <v>580</v>
      </c>
      <c r="M947" s="6">
        <v>118</v>
      </c>
      <c r="N947" s="16">
        <f t="shared" si="305"/>
        <v>935</v>
      </c>
      <c r="O947" s="17">
        <f t="shared" si="306"/>
        <v>0.51800554016620504</v>
      </c>
      <c r="P947" s="10">
        <v>2719</v>
      </c>
      <c r="Q947" s="10">
        <v>3489</v>
      </c>
      <c r="R947" s="10">
        <v>2623</v>
      </c>
      <c r="S947" s="10">
        <v>3484</v>
      </c>
      <c r="T947" s="10">
        <v>6112</v>
      </c>
      <c r="U947" s="10">
        <v>8831</v>
      </c>
      <c r="V947" s="18">
        <f t="shared" si="289"/>
        <v>7.9808753218094886E-2</v>
      </c>
      <c r="W947" s="18">
        <f t="shared" si="290"/>
        <v>0.37489251934651763</v>
      </c>
      <c r="X947" s="18">
        <f t="shared" si="291"/>
        <v>0.63934426229508201</v>
      </c>
      <c r="Y947" s="18">
        <f t="shared" si="292"/>
        <v>0.48838350785340312</v>
      </c>
      <c r="Z947" s="18">
        <f t="shared" si="293"/>
        <v>0.36258634356245045</v>
      </c>
      <c r="AA947" s="47">
        <f t="shared" si="294"/>
        <v>3127</v>
      </c>
      <c r="AB947" s="6">
        <f t="shared" si="295"/>
        <v>946</v>
      </c>
      <c r="AC947" s="40">
        <v>2574</v>
      </c>
      <c r="AD947" s="40">
        <f t="shared" si="296"/>
        <v>166</v>
      </c>
      <c r="AE947" s="41">
        <f t="shared" si="297"/>
        <v>0.93941605839416054</v>
      </c>
      <c r="AF947" s="4">
        <v>112</v>
      </c>
      <c r="AG947" s="4">
        <v>139</v>
      </c>
      <c r="AH947" s="87">
        <f t="shared" si="298"/>
        <v>0.24107142857142858</v>
      </c>
      <c r="AI947" s="43">
        <f t="shared" si="299"/>
        <v>0.38848920863309355</v>
      </c>
      <c r="AJ947" s="53">
        <f t="shared" si="300"/>
        <v>1293.3999999999996</v>
      </c>
      <c r="AK947" s="53">
        <f t="shared" si="301"/>
        <v>64</v>
      </c>
      <c r="AL947" s="53">
        <f t="shared" si="302"/>
        <v>12</v>
      </c>
      <c r="AM947" s="88">
        <f t="shared" si="303"/>
        <v>5120</v>
      </c>
      <c r="AN947" s="88">
        <f t="shared" si="304"/>
        <v>14400</v>
      </c>
    </row>
    <row r="948" spans="1:40" ht="15" hidden="1" x14ac:dyDescent="0.25">
      <c r="A948" s="11" t="s">
        <v>929</v>
      </c>
      <c r="B948" s="13" t="s">
        <v>930</v>
      </c>
      <c r="C948" s="1" t="str">
        <f t="shared" si="288"/>
        <v>YALOVA</v>
      </c>
      <c r="D948" s="14">
        <v>33</v>
      </c>
      <c r="E948" s="14">
        <v>132</v>
      </c>
      <c r="F948" s="14">
        <v>172</v>
      </c>
      <c r="G948" s="14">
        <v>337</v>
      </c>
      <c r="H948" s="15">
        <v>45</v>
      </c>
      <c r="I948" s="15">
        <v>140</v>
      </c>
      <c r="J948" s="15">
        <v>192</v>
      </c>
      <c r="K948" s="15">
        <v>377</v>
      </c>
      <c r="L948" s="49">
        <v>14</v>
      </c>
      <c r="M948" s="6">
        <v>42</v>
      </c>
      <c r="N948" s="16">
        <f t="shared" si="305"/>
        <v>40</v>
      </c>
      <c r="O948" s="17">
        <f t="shared" si="306"/>
        <v>0.11869436201780416</v>
      </c>
      <c r="P948" s="10">
        <v>252</v>
      </c>
      <c r="Q948" s="10">
        <v>370</v>
      </c>
      <c r="R948" s="10">
        <v>270</v>
      </c>
      <c r="S948" s="10">
        <v>357</v>
      </c>
      <c r="T948" s="10">
        <v>640</v>
      </c>
      <c r="U948" s="10">
        <v>892</v>
      </c>
      <c r="V948" s="18">
        <f t="shared" si="289"/>
        <v>0.17857142857142858</v>
      </c>
      <c r="W948" s="18">
        <f t="shared" si="290"/>
        <v>0.3783783783783784</v>
      </c>
      <c r="X948" s="18">
        <f t="shared" si="291"/>
        <v>0.6074074074074074</v>
      </c>
      <c r="Y948" s="18">
        <f t="shared" si="292"/>
        <v>0.47499999999999998</v>
      </c>
      <c r="Z948" s="18">
        <f t="shared" si="293"/>
        <v>0.39125560538116594</v>
      </c>
      <c r="AA948" s="47">
        <f t="shared" si="294"/>
        <v>336</v>
      </c>
      <c r="AB948" s="6">
        <f t="shared" si="295"/>
        <v>106</v>
      </c>
      <c r="AC948" s="40">
        <v>377</v>
      </c>
      <c r="AD948" s="40">
        <f t="shared" si="296"/>
        <v>0</v>
      </c>
      <c r="AE948" s="41">
        <f t="shared" si="297"/>
        <v>1</v>
      </c>
      <c r="AF948" s="4">
        <v>22</v>
      </c>
      <c r="AG948" s="4">
        <v>24</v>
      </c>
      <c r="AH948" s="87">
        <f t="shared" si="298"/>
        <v>9.0909090909090912E-2</v>
      </c>
      <c r="AI948" s="43">
        <f t="shared" si="299"/>
        <v>0.16666666666666666</v>
      </c>
      <c r="AJ948" s="53">
        <f t="shared" si="300"/>
        <v>144</v>
      </c>
      <c r="AK948" s="53">
        <f t="shared" si="301"/>
        <v>7</v>
      </c>
      <c r="AL948" s="53">
        <f t="shared" si="302"/>
        <v>1</v>
      </c>
      <c r="AM948" s="88">
        <f t="shared" si="303"/>
        <v>560</v>
      </c>
      <c r="AN948" s="88">
        <f t="shared" si="304"/>
        <v>1200</v>
      </c>
    </row>
    <row r="949" spans="1:40" ht="15" hidden="1" x14ac:dyDescent="0.25">
      <c r="A949" s="11" t="s">
        <v>929</v>
      </c>
      <c r="B949" s="13" t="s">
        <v>931</v>
      </c>
      <c r="C949" s="1" t="str">
        <f t="shared" si="288"/>
        <v>YALOVA</v>
      </c>
      <c r="D949" s="14">
        <v>21</v>
      </c>
      <c r="E949" s="14">
        <v>41</v>
      </c>
      <c r="F949" s="14">
        <v>27</v>
      </c>
      <c r="G949" s="14">
        <v>89</v>
      </c>
      <c r="H949" s="15">
        <v>14</v>
      </c>
      <c r="I949" s="15">
        <v>28</v>
      </c>
      <c r="J949" s="15">
        <v>54</v>
      </c>
      <c r="K949" s="15">
        <v>96</v>
      </c>
      <c r="L949" s="49">
        <v>6</v>
      </c>
      <c r="M949" s="6">
        <v>10</v>
      </c>
      <c r="N949" s="16">
        <f t="shared" si="305"/>
        <v>7</v>
      </c>
      <c r="O949" s="17">
        <f t="shared" si="306"/>
        <v>7.8651685393258425E-2</v>
      </c>
      <c r="P949" s="10">
        <v>102</v>
      </c>
      <c r="Q949" s="10">
        <v>100</v>
      </c>
      <c r="R949" s="10">
        <v>84</v>
      </c>
      <c r="S949" s="10">
        <v>111</v>
      </c>
      <c r="T949" s="10">
        <v>184</v>
      </c>
      <c r="U949" s="10">
        <v>286</v>
      </c>
      <c r="V949" s="18">
        <f t="shared" si="289"/>
        <v>0.13725490196078433</v>
      </c>
      <c r="W949" s="18">
        <f t="shared" si="290"/>
        <v>0.28000000000000003</v>
      </c>
      <c r="X949" s="18">
        <f t="shared" si="291"/>
        <v>0.59523809523809523</v>
      </c>
      <c r="Y949" s="18">
        <f t="shared" si="292"/>
        <v>0.42391304347826086</v>
      </c>
      <c r="Z949" s="18">
        <f t="shared" si="293"/>
        <v>0.32167832167832167</v>
      </c>
      <c r="AA949" s="47">
        <f t="shared" si="294"/>
        <v>106</v>
      </c>
      <c r="AB949" s="6">
        <f t="shared" si="295"/>
        <v>34</v>
      </c>
      <c r="AC949" s="40">
        <v>96</v>
      </c>
      <c r="AD949" s="40">
        <f t="shared" si="296"/>
        <v>0</v>
      </c>
      <c r="AE949" s="41">
        <f t="shared" si="297"/>
        <v>1</v>
      </c>
      <c r="AF949" s="4">
        <v>7</v>
      </c>
      <c r="AG949" s="4">
        <v>7</v>
      </c>
      <c r="AH949" s="87">
        <f t="shared" si="298"/>
        <v>0</v>
      </c>
      <c r="AI949" s="43">
        <f t="shared" si="299"/>
        <v>0</v>
      </c>
      <c r="AJ949" s="53">
        <f t="shared" si="300"/>
        <v>50.799999999999983</v>
      </c>
      <c r="AK949" s="53">
        <f t="shared" si="301"/>
        <v>2</v>
      </c>
      <c r="AL949" s="53">
        <f t="shared" si="302"/>
        <v>0</v>
      </c>
      <c r="AM949" s="88">
        <f t="shared" si="303"/>
        <v>160</v>
      </c>
      <c r="AN949" s="88">
        <f t="shared" si="304"/>
        <v>0</v>
      </c>
    </row>
    <row r="950" spans="1:40" ht="15" hidden="1" x14ac:dyDescent="0.25">
      <c r="A950" s="11" t="s">
        <v>929</v>
      </c>
      <c r="B950" s="13" t="s">
        <v>932</v>
      </c>
      <c r="C950" s="1" t="str">
        <f t="shared" si="288"/>
        <v>YALOVA</v>
      </c>
      <c r="D950" s="14">
        <v>17</v>
      </c>
      <c r="E950" s="14">
        <v>124</v>
      </c>
      <c r="F950" s="14">
        <v>113</v>
      </c>
      <c r="G950" s="14">
        <v>254</v>
      </c>
      <c r="H950" s="15">
        <v>34</v>
      </c>
      <c r="I950" s="15">
        <v>110</v>
      </c>
      <c r="J950" s="15">
        <v>167</v>
      </c>
      <c r="K950" s="15">
        <v>311</v>
      </c>
      <c r="L950" s="49">
        <v>12</v>
      </c>
      <c r="M950" s="6">
        <v>38</v>
      </c>
      <c r="N950" s="16">
        <f t="shared" si="305"/>
        <v>57</v>
      </c>
      <c r="O950" s="17">
        <f t="shared" si="306"/>
        <v>0.22440944881889763</v>
      </c>
      <c r="P950" s="10">
        <v>181</v>
      </c>
      <c r="Q950" s="10">
        <v>272</v>
      </c>
      <c r="R950" s="10">
        <v>206</v>
      </c>
      <c r="S950" s="10">
        <v>277</v>
      </c>
      <c r="T950" s="10">
        <v>478</v>
      </c>
      <c r="U950" s="10">
        <v>659</v>
      </c>
      <c r="V950" s="18">
        <f t="shared" si="289"/>
        <v>0.18784530386740331</v>
      </c>
      <c r="W950" s="18">
        <f t="shared" si="290"/>
        <v>0.40441176470588236</v>
      </c>
      <c r="X950" s="18">
        <f t="shared" si="291"/>
        <v>0.68446601941747576</v>
      </c>
      <c r="Y950" s="18">
        <f t="shared" si="292"/>
        <v>0.52510460251046021</v>
      </c>
      <c r="Z950" s="18">
        <f t="shared" si="293"/>
        <v>0.4324734446130501</v>
      </c>
      <c r="AA950" s="47">
        <f t="shared" si="294"/>
        <v>227</v>
      </c>
      <c r="AB950" s="6">
        <f t="shared" si="295"/>
        <v>65</v>
      </c>
      <c r="AC950" s="40">
        <v>311</v>
      </c>
      <c r="AD950" s="40">
        <f t="shared" si="296"/>
        <v>0</v>
      </c>
      <c r="AE950" s="41">
        <f t="shared" si="297"/>
        <v>1</v>
      </c>
      <c r="AF950" s="4">
        <v>15</v>
      </c>
      <c r="AG950" s="4">
        <v>17</v>
      </c>
      <c r="AH950" s="87">
        <f t="shared" si="298"/>
        <v>0.13333333333333333</v>
      </c>
      <c r="AI950" s="43">
        <f t="shared" si="299"/>
        <v>0.23529411764705882</v>
      </c>
      <c r="AJ950" s="53">
        <f t="shared" si="300"/>
        <v>83.599999999999966</v>
      </c>
      <c r="AK950" s="53">
        <f t="shared" si="301"/>
        <v>4</v>
      </c>
      <c r="AL950" s="53">
        <f t="shared" si="302"/>
        <v>0</v>
      </c>
      <c r="AM950" s="88">
        <f t="shared" si="303"/>
        <v>320</v>
      </c>
      <c r="AN950" s="88">
        <f t="shared" si="304"/>
        <v>0</v>
      </c>
    </row>
    <row r="951" spans="1:40" ht="15" hidden="1" x14ac:dyDescent="0.25">
      <c r="A951" s="11" t="s">
        <v>929</v>
      </c>
      <c r="B951" s="13" t="s">
        <v>933</v>
      </c>
      <c r="C951" s="1" t="str">
        <f t="shared" si="288"/>
        <v>YALOVA</v>
      </c>
      <c r="D951" s="14">
        <v>35</v>
      </c>
      <c r="E951" s="14">
        <v>167</v>
      </c>
      <c r="F951" s="14">
        <v>245</v>
      </c>
      <c r="G951" s="14">
        <v>447</v>
      </c>
      <c r="H951" s="15">
        <v>24</v>
      </c>
      <c r="I951" s="15">
        <v>126</v>
      </c>
      <c r="J951" s="15">
        <v>310</v>
      </c>
      <c r="K951" s="15">
        <v>460</v>
      </c>
      <c r="L951" s="49">
        <v>19</v>
      </c>
      <c r="M951" s="6">
        <v>66</v>
      </c>
      <c r="N951" s="16">
        <f t="shared" si="305"/>
        <v>13</v>
      </c>
      <c r="O951" s="17">
        <f t="shared" si="306"/>
        <v>2.9082774049217001E-2</v>
      </c>
      <c r="P951" s="10">
        <v>291</v>
      </c>
      <c r="Q951" s="10">
        <v>415</v>
      </c>
      <c r="R951" s="10">
        <v>356</v>
      </c>
      <c r="S951" s="10">
        <v>436</v>
      </c>
      <c r="T951" s="10">
        <v>771</v>
      </c>
      <c r="U951" s="10">
        <v>1062</v>
      </c>
      <c r="V951" s="18">
        <f t="shared" si="289"/>
        <v>8.247422680412371E-2</v>
      </c>
      <c r="W951" s="18">
        <f t="shared" si="290"/>
        <v>0.30361445783132529</v>
      </c>
      <c r="X951" s="18">
        <f t="shared" si="291"/>
        <v>0.7387640449438202</v>
      </c>
      <c r="Y951" s="18">
        <f t="shared" si="292"/>
        <v>0.50453955901426717</v>
      </c>
      <c r="Z951" s="18">
        <f t="shared" si="293"/>
        <v>0.3888888888888889</v>
      </c>
      <c r="AA951" s="47">
        <f t="shared" si="294"/>
        <v>382</v>
      </c>
      <c r="AB951" s="6">
        <f t="shared" si="295"/>
        <v>93</v>
      </c>
      <c r="AC951" s="40">
        <v>413</v>
      </c>
      <c r="AD951" s="40">
        <f t="shared" si="296"/>
        <v>47</v>
      </c>
      <c r="AE951" s="41">
        <f t="shared" si="297"/>
        <v>0.89782608695652177</v>
      </c>
      <c r="AF951" s="4">
        <v>11</v>
      </c>
      <c r="AG951" s="4">
        <v>23</v>
      </c>
      <c r="AH951" s="87">
        <f t="shared" si="298"/>
        <v>1.0909090909090908</v>
      </c>
      <c r="AI951" s="43">
        <f t="shared" si="299"/>
        <v>1.0434782608695652</v>
      </c>
      <c r="AJ951" s="53">
        <f t="shared" si="300"/>
        <v>150.69999999999993</v>
      </c>
      <c r="AK951" s="53">
        <f t="shared" si="301"/>
        <v>7</v>
      </c>
      <c r="AL951" s="53">
        <f t="shared" si="302"/>
        <v>1</v>
      </c>
      <c r="AM951" s="88">
        <f t="shared" si="303"/>
        <v>560</v>
      </c>
      <c r="AN951" s="88">
        <f t="shared" si="304"/>
        <v>1200</v>
      </c>
    </row>
    <row r="952" spans="1:40" ht="15" hidden="1" x14ac:dyDescent="0.25">
      <c r="A952" s="11" t="s">
        <v>929</v>
      </c>
      <c r="B952" s="13" t="s">
        <v>1088</v>
      </c>
      <c r="C952" s="1" t="str">
        <f t="shared" si="288"/>
        <v>YALOVA</v>
      </c>
      <c r="D952" s="14">
        <v>178</v>
      </c>
      <c r="E952" s="14">
        <v>625</v>
      </c>
      <c r="F952" s="14">
        <v>969</v>
      </c>
      <c r="G952" s="14">
        <v>1772</v>
      </c>
      <c r="H952" s="15">
        <v>248</v>
      </c>
      <c r="I952" s="15">
        <v>653</v>
      </c>
      <c r="J952" s="15">
        <v>1177</v>
      </c>
      <c r="K952" s="15">
        <v>2078</v>
      </c>
      <c r="L952" s="49">
        <v>66</v>
      </c>
      <c r="M952" s="6">
        <v>299</v>
      </c>
      <c r="N952" s="16">
        <f t="shared" si="305"/>
        <v>306</v>
      </c>
      <c r="O952" s="17">
        <f t="shared" si="306"/>
        <v>0.17268623024830701</v>
      </c>
      <c r="P952" s="10">
        <v>1278</v>
      </c>
      <c r="Q952" s="10">
        <v>1594</v>
      </c>
      <c r="R952" s="10">
        <v>1332</v>
      </c>
      <c r="S952" s="10">
        <v>1728</v>
      </c>
      <c r="T952" s="10">
        <v>2926</v>
      </c>
      <c r="U952" s="10">
        <v>4204</v>
      </c>
      <c r="V952" s="18">
        <f t="shared" si="289"/>
        <v>0.19405320813771518</v>
      </c>
      <c r="W952" s="18">
        <f t="shared" si="290"/>
        <v>0.4096612296110414</v>
      </c>
      <c r="X952" s="18">
        <f t="shared" si="291"/>
        <v>0.70870870870870872</v>
      </c>
      <c r="Y952" s="18">
        <f t="shared" si="292"/>
        <v>0.54579630895420372</v>
      </c>
      <c r="Z952" s="18">
        <f t="shared" si="293"/>
        <v>0.43886774500475739</v>
      </c>
      <c r="AA952" s="47">
        <f t="shared" si="294"/>
        <v>1329</v>
      </c>
      <c r="AB952" s="6">
        <f t="shared" si="295"/>
        <v>388</v>
      </c>
      <c r="AC952" s="40">
        <v>1565</v>
      </c>
      <c r="AD952" s="40">
        <f t="shared" si="296"/>
        <v>513</v>
      </c>
      <c r="AE952" s="41">
        <f t="shared" si="297"/>
        <v>0.75312800769971122</v>
      </c>
      <c r="AF952" s="4">
        <v>54</v>
      </c>
      <c r="AG952" s="4">
        <v>87</v>
      </c>
      <c r="AH952" s="87">
        <f t="shared" si="298"/>
        <v>0.61111111111111116</v>
      </c>
      <c r="AI952" s="43">
        <f t="shared" si="299"/>
        <v>0.75862068965517238</v>
      </c>
      <c r="AJ952" s="53">
        <f t="shared" si="300"/>
        <v>451.19999999999982</v>
      </c>
      <c r="AK952" s="53">
        <f t="shared" si="301"/>
        <v>22</v>
      </c>
      <c r="AL952" s="53">
        <f t="shared" si="302"/>
        <v>4</v>
      </c>
      <c r="AM952" s="88">
        <f t="shared" si="303"/>
        <v>1760</v>
      </c>
      <c r="AN952" s="88">
        <f t="shared" si="304"/>
        <v>4800</v>
      </c>
    </row>
    <row r="953" spans="1:40" ht="15" hidden="1" customHeight="1" x14ac:dyDescent="0.25">
      <c r="A953" s="11" t="s">
        <v>929</v>
      </c>
      <c r="B953" s="13" t="s">
        <v>934</v>
      </c>
      <c r="C953" s="1" t="str">
        <f t="shared" si="288"/>
        <v>YALOVA</v>
      </c>
      <c r="D953" s="14">
        <v>0</v>
      </c>
      <c r="E953" s="14">
        <v>20</v>
      </c>
      <c r="F953" s="14">
        <v>42</v>
      </c>
      <c r="G953" s="14">
        <v>62</v>
      </c>
      <c r="H953" s="15">
        <v>0</v>
      </c>
      <c r="I953" s="15">
        <v>12</v>
      </c>
      <c r="J953" s="15">
        <v>34</v>
      </c>
      <c r="K953" s="15">
        <v>46</v>
      </c>
      <c r="L953" s="49">
        <v>1</v>
      </c>
      <c r="M953" s="6">
        <v>5</v>
      </c>
      <c r="N953" s="16">
        <f t="shared" si="305"/>
        <v>-16</v>
      </c>
      <c r="O953" s="17">
        <f t="shared" si="306"/>
        <v>-0.25806451612903225</v>
      </c>
      <c r="P953" s="10">
        <v>36</v>
      </c>
      <c r="Q953" s="10">
        <v>57</v>
      </c>
      <c r="R953" s="10">
        <v>40</v>
      </c>
      <c r="S953" s="10">
        <v>55</v>
      </c>
      <c r="T953" s="10">
        <v>97</v>
      </c>
      <c r="U953" s="10">
        <v>133</v>
      </c>
      <c r="V953" s="18">
        <f t="shared" si="289"/>
        <v>0</v>
      </c>
      <c r="W953" s="18">
        <f t="shared" si="290"/>
        <v>0.21052631578947367</v>
      </c>
      <c r="X953" s="18">
        <f t="shared" si="291"/>
        <v>0.75</v>
      </c>
      <c r="Y953" s="18">
        <f t="shared" si="292"/>
        <v>0.4329896907216495</v>
      </c>
      <c r="Z953" s="18">
        <f t="shared" si="293"/>
        <v>0.31578947368421051</v>
      </c>
      <c r="AA953" s="47">
        <f t="shared" si="294"/>
        <v>55</v>
      </c>
      <c r="AB953" s="6">
        <f t="shared" si="295"/>
        <v>10</v>
      </c>
      <c r="AC953" s="40">
        <v>46</v>
      </c>
      <c r="AD953" s="40">
        <f t="shared" si="296"/>
        <v>0</v>
      </c>
      <c r="AE953" s="41">
        <f t="shared" si="297"/>
        <v>1</v>
      </c>
      <c r="AF953" s="4">
        <v>4</v>
      </c>
      <c r="AG953" s="4">
        <v>4</v>
      </c>
      <c r="AH953" s="87">
        <f t="shared" si="298"/>
        <v>0</v>
      </c>
      <c r="AI953" s="43">
        <f t="shared" si="299"/>
        <v>0</v>
      </c>
      <c r="AJ953" s="53">
        <f t="shared" si="300"/>
        <v>25.899999999999991</v>
      </c>
      <c r="AK953" s="53">
        <f t="shared" si="301"/>
        <v>1</v>
      </c>
      <c r="AL953" s="53">
        <f t="shared" si="302"/>
        <v>0</v>
      </c>
      <c r="AM953" s="88">
        <f t="shared" si="303"/>
        <v>80</v>
      </c>
      <c r="AN953" s="88">
        <f t="shared" si="304"/>
        <v>0</v>
      </c>
    </row>
    <row r="954" spans="1:40" ht="15" hidden="1" x14ac:dyDescent="0.25">
      <c r="A954" s="11" t="s">
        <v>935</v>
      </c>
      <c r="B954" s="13" t="s">
        <v>936</v>
      </c>
      <c r="C954" s="1" t="str">
        <f t="shared" si="288"/>
        <v>YOZGAT</v>
      </c>
      <c r="D954" s="14">
        <v>76</v>
      </c>
      <c r="E954" s="14">
        <v>263</v>
      </c>
      <c r="F954" s="14">
        <v>296</v>
      </c>
      <c r="G954" s="14">
        <v>635</v>
      </c>
      <c r="H954" s="15">
        <v>83</v>
      </c>
      <c r="I954" s="15">
        <v>224</v>
      </c>
      <c r="J954" s="15">
        <v>287</v>
      </c>
      <c r="K954" s="15">
        <v>594</v>
      </c>
      <c r="L954" s="49">
        <v>53</v>
      </c>
      <c r="M954" s="6">
        <v>67</v>
      </c>
      <c r="N954" s="16">
        <f t="shared" ref="N954:N975" si="307">K954-G954</f>
        <v>-41</v>
      </c>
      <c r="O954" s="17">
        <f t="shared" ref="O954:O975" si="308">(K954-G954)/G954</f>
        <v>-6.4566929133858267E-2</v>
      </c>
      <c r="P954" s="10">
        <v>522</v>
      </c>
      <c r="Q954" s="10">
        <v>689</v>
      </c>
      <c r="R954" s="10">
        <v>518</v>
      </c>
      <c r="S954" s="10">
        <v>692</v>
      </c>
      <c r="T954" s="10">
        <v>1207</v>
      </c>
      <c r="U954" s="10">
        <v>1729</v>
      </c>
      <c r="V954" s="18">
        <f t="shared" si="289"/>
        <v>0.15900383141762453</v>
      </c>
      <c r="W954" s="18">
        <f t="shared" si="290"/>
        <v>0.3251088534107402</v>
      </c>
      <c r="X954" s="18">
        <f t="shared" si="291"/>
        <v>0.52702702702702697</v>
      </c>
      <c r="Y954" s="18">
        <f t="shared" si="292"/>
        <v>0.41176470588235292</v>
      </c>
      <c r="Z954" s="18">
        <f t="shared" si="293"/>
        <v>0.33545401966454597</v>
      </c>
      <c r="AA954" s="47">
        <f t="shared" si="294"/>
        <v>710</v>
      </c>
      <c r="AB954" s="6">
        <f t="shared" si="295"/>
        <v>245</v>
      </c>
      <c r="AC954" s="40">
        <v>594</v>
      </c>
      <c r="AD954" s="40">
        <f t="shared" si="296"/>
        <v>0</v>
      </c>
      <c r="AE954" s="41">
        <f t="shared" si="297"/>
        <v>1</v>
      </c>
      <c r="AF954" s="4">
        <v>43</v>
      </c>
      <c r="AG954" s="4">
        <v>44</v>
      </c>
      <c r="AH954" s="87">
        <f t="shared" si="298"/>
        <v>2.3255813953488372E-2</v>
      </c>
      <c r="AI954" s="43">
        <f t="shared" si="299"/>
        <v>4.5454545454545456E-2</v>
      </c>
      <c r="AJ954" s="53">
        <f t="shared" si="300"/>
        <v>347.9</v>
      </c>
      <c r="AK954" s="53">
        <f t="shared" si="301"/>
        <v>17</v>
      </c>
      <c r="AL954" s="53">
        <f t="shared" si="302"/>
        <v>3</v>
      </c>
      <c r="AM954" s="88">
        <f t="shared" si="303"/>
        <v>1360</v>
      </c>
      <c r="AN954" s="88">
        <f t="shared" si="304"/>
        <v>3600</v>
      </c>
    </row>
    <row r="955" spans="1:40" ht="15" hidden="1" x14ac:dyDescent="0.25">
      <c r="A955" s="11" t="s">
        <v>935</v>
      </c>
      <c r="B955" s="13" t="s">
        <v>1019</v>
      </c>
      <c r="C955" s="1" t="str">
        <f t="shared" si="288"/>
        <v>YOZGAT</v>
      </c>
      <c r="D955" s="14">
        <v>4</v>
      </c>
      <c r="E955" s="14">
        <v>63</v>
      </c>
      <c r="F955" s="14">
        <v>70</v>
      </c>
      <c r="G955" s="14">
        <v>137</v>
      </c>
      <c r="H955" s="15">
        <v>10</v>
      </c>
      <c r="I955" s="15">
        <v>44</v>
      </c>
      <c r="J955" s="15">
        <v>50</v>
      </c>
      <c r="K955" s="15">
        <v>104</v>
      </c>
      <c r="L955" s="49">
        <v>21</v>
      </c>
      <c r="M955" s="6">
        <v>2</v>
      </c>
      <c r="N955" s="16">
        <f t="shared" si="307"/>
        <v>-33</v>
      </c>
      <c r="O955" s="17">
        <f t="shared" si="308"/>
        <v>-0.24087591240875914</v>
      </c>
      <c r="P955" s="10">
        <v>113</v>
      </c>
      <c r="Q955" s="10">
        <v>170</v>
      </c>
      <c r="R955" s="10">
        <v>131</v>
      </c>
      <c r="S955" s="10">
        <v>172</v>
      </c>
      <c r="T955" s="10">
        <v>301</v>
      </c>
      <c r="U955" s="10">
        <v>414</v>
      </c>
      <c r="V955" s="18">
        <f t="shared" si="289"/>
        <v>8.8495575221238937E-2</v>
      </c>
      <c r="W955" s="18">
        <f t="shared" si="290"/>
        <v>0.25882352941176473</v>
      </c>
      <c r="X955" s="18">
        <f t="shared" si="291"/>
        <v>0.52671755725190839</v>
      </c>
      <c r="Y955" s="18">
        <f t="shared" si="292"/>
        <v>0.37541528239202659</v>
      </c>
      <c r="Z955" s="18">
        <f t="shared" si="293"/>
        <v>0.29710144927536231</v>
      </c>
      <c r="AA955" s="47">
        <f t="shared" si="294"/>
        <v>188</v>
      </c>
      <c r="AB955" s="6">
        <f t="shared" si="295"/>
        <v>62</v>
      </c>
      <c r="AC955" s="40">
        <v>104</v>
      </c>
      <c r="AD955" s="40">
        <f t="shared" si="296"/>
        <v>0</v>
      </c>
      <c r="AE955" s="41">
        <f t="shared" si="297"/>
        <v>1</v>
      </c>
      <c r="AF955" s="4">
        <v>8</v>
      </c>
      <c r="AG955" s="4">
        <v>8</v>
      </c>
      <c r="AH955" s="87">
        <f t="shared" si="298"/>
        <v>0</v>
      </c>
      <c r="AI955" s="43">
        <f t="shared" si="299"/>
        <v>0</v>
      </c>
      <c r="AJ955" s="53">
        <f t="shared" si="300"/>
        <v>97.699999999999989</v>
      </c>
      <c r="AK955" s="53">
        <f t="shared" si="301"/>
        <v>4</v>
      </c>
      <c r="AL955" s="53">
        <f t="shared" si="302"/>
        <v>0</v>
      </c>
      <c r="AM955" s="88">
        <f t="shared" si="303"/>
        <v>320</v>
      </c>
      <c r="AN955" s="88">
        <f t="shared" si="304"/>
        <v>0</v>
      </c>
    </row>
    <row r="956" spans="1:40" ht="15" hidden="1" x14ac:dyDescent="0.25">
      <c r="A956" s="11" t="s">
        <v>935</v>
      </c>
      <c r="B956" s="13" t="s">
        <v>937</v>
      </c>
      <c r="C956" s="1" t="str">
        <f t="shared" si="288"/>
        <v>YOZGAT</v>
      </c>
      <c r="D956" s="14">
        <v>13</v>
      </c>
      <c r="E956" s="14">
        <v>109</v>
      </c>
      <c r="F956" s="14">
        <v>247</v>
      </c>
      <c r="G956" s="14">
        <v>369</v>
      </c>
      <c r="H956" s="15">
        <v>7</v>
      </c>
      <c r="I956" s="15">
        <v>113</v>
      </c>
      <c r="J956" s="15">
        <v>257</v>
      </c>
      <c r="K956" s="15">
        <v>377</v>
      </c>
      <c r="L956" s="49">
        <v>20</v>
      </c>
      <c r="M956" s="6">
        <v>43</v>
      </c>
      <c r="N956" s="16">
        <f t="shared" si="307"/>
        <v>8</v>
      </c>
      <c r="O956" s="17">
        <f t="shared" si="308"/>
        <v>2.1680216802168022E-2</v>
      </c>
      <c r="P956" s="10">
        <v>361</v>
      </c>
      <c r="Q956" s="10">
        <v>459</v>
      </c>
      <c r="R956" s="10">
        <v>356</v>
      </c>
      <c r="S956" s="10">
        <v>447</v>
      </c>
      <c r="T956" s="10">
        <v>815</v>
      </c>
      <c r="U956" s="10">
        <v>1176</v>
      </c>
      <c r="V956" s="18">
        <f t="shared" si="289"/>
        <v>1.9390581717451522E-2</v>
      </c>
      <c r="W956" s="18">
        <f t="shared" si="290"/>
        <v>0.24618736383442266</v>
      </c>
      <c r="X956" s="18">
        <f t="shared" si="291"/>
        <v>0.65730337078651691</v>
      </c>
      <c r="Y956" s="18">
        <f t="shared" si="292"/>
        <v>0.42576687116564416</v>
      </c>
      <c r="Z956" s="18">
        <f t="shared" si="293"/>
        <v>0.30102040816326531</v>
      </c>
      <c r="AA956" s="47">
        <f t="shared" si="294"/>
        <v>468</v>
      </c>
      <c r="AB956" s="6">
        <f t="shared" si="295"/>
        <v>122</v>
      </c>
      <c r="AC956" s="40">
        <v>377</v>
      </c>
      <c r="AD956" s="40">
        <f t="shared" si="296"/>
        <v>0</v>
      </c>
      <c r="AE956" s="41">
        <f t="shared" si="297"/>
        <v>1</v>
      </c>
      <c r="AF956" s="4">
        <v>24</v>
      </c>
      <c r="AG956" s="4">
        <v>26</v>
      </c>
      <c r="AH956" s="87">
        <f t="shared" si="298"/>
        <v>8.3333333333333329E-2</v>
      </c>
      <c r="AI956" s="43">
        <f t="shared" si="299"/>
        <v>0.15384615384615385</v>
      </c>
      <c r="AJ956" s="53">
        <f t="shared" si="300"/>
        <v>223.5</v>
      </c>
      <c r="AK956" s="53">
        <f t="shared" si="301"/>
        <v>11</v>
      </c>
      <c r="AL956" s="53">
        <f t="shared" si="302"/>
        <v>2</v>
      </c>
      <c r="AM956" s="88">
        <f t="shared" si="303"/>
        <v>880</v>
      </c>
      <c r="AN956" s="88">
        <f t="shared" si="304"/>
        <v>2400</v>
      </c>
    </row>
    <row r="957" spans="1:40" ht="15" hidden="1" x14ac:dyDescent="0.25">
      <c r="A957" s="11" t="s">
        <v>935</v>
      </c>
      <c r="B957" s="13" t="s">
        <v>938</v>
      </c>
      <c r="C957" s="1" t="str">
        <f t="shared" si="288"/>
        <v>YOZGAT</v>
      </c>
      <c r="D957" s="14">
        <v>23</v>
      </c>
      <c r="E957" s="14">
        <v>28</v>
      </c>
      <c r="F957" s="14">
        <v>30</v>
      </c>
      <c r="G957" s="14">
        <v>81</v>
      </c>
      <c r="H957" s="15">
        <v>12</v>
      </c>
      <c r="I957" s="15">
        <v>11</v>
      </c>
      <c r="J957" s="15">
        <v>19</v>
      </c>
      <c r="K957" s="15">
        <v>42</v>
      </c>
      <c r="L957" s="49">
        <v>3</v>
      </c>
      <c r="M957" s="6">
        <v>5</v>
      </c>
      <c r="N957" s="16">
        <f t="shared" si="307"/>
        <v>-39</v>
      </c>
      <c r="O957" s="17">
        <f t="shared" si="308"/>
        <v>-0.48148148148148145</v>
      </c>
      <c r="P957" s="10">
        <v>48</v>
      </c>
      <c r="Q957" s="10">
        <v>43</v>
      </c>
      <c r="R957" s="10">
        <v>22</v>
      </c>
      <c r="S957" s="10">
        <v>35</v>
      </c>
      <c r="T957" s="10">
        <v>65</v>
      </c>
      <c r="U957" s="10">
        <v>113</v>
      </c>
      <c r="V957" s="18">
        <f t="shared" si="289"/>
        <v>0.25</v>
      </c>
      <c r="W957" s="18">
        <f t="shared" si="290"/>
        <v>0.2558139534883721</v>
      </c>
      <c r="X957" s="18">
        <f t="shared" si="291"/>
        <v>0.77272727272727271</v>
      </c>
      <c r="Y957" s="18">
        <f t="shared" si="292"/>
        <v>0.43076923076923079</v>
      </c>
      <c r="Z957" s="18">
        <f t="shared" si="293"/>
        <v>0.35398230088495575</v>
      </c>
      <c r="AA957" s="47">
        <f t="shared" si="294"/>
        <v>37</v>
      </c>
      <c r="AB957" s="6">
        <f t="shared" si="295"/>
        <v>5</v>
      </c>
      <c r="AC957" s="40">
        <v>42</v>
      </c>
      <c r="AD957" s="40">
        <f t="shared" si="296"/>
        <v>0</v>
      </c>
      <c r="AE957" s="41">
        <f t="shared" si="297"/>
        <v>1</v>
      </c>
      <c r="AF957" s="4">
        <v>5</v>
      </c>
      <c r="AG957" s="4">
        <v>4</v>
      </c>
      <c r="AH957" s="87">
        <f t="shared" si="298"/>
        <v>0</v>
      </c>
      <c r="AI957" s="43">
        <f t="shared" si="299"/>
        <v>0</v>
      </c>
      <c r="AJ957" s="53">
        <f t="shared" si="300"/>
        <v>17.5</v>
      </c>
      <c r="AK957" s="53">
        <f t="shared" si="301"/>
        <v>0</v>
      </c>
      <c r="AL957" s="53">
        <f t="shared" si="302"/>
        <v>0</v>
      </c>
      <c r="AM957" s="88">
        <f t="shared" si="303"/>
        <v>0</v>
      </c>
      <c r="AN957" s="88">
        <f t="shared" si="304"/>
        <v>0</v>
      </c>
    </row>
    <row r="958" spans="1:40" ht="15" hidden="1" x14ac:dyDescent="0.25">
      <c r="A958" s="11" t="s">
        <v>935</v>
      </c>
      <c r="B958" s="13" t="s">
        <v>939</v>
      </c>
      <c r="C958" s="1" t="str">
        <f t="shared" si="288"/>
        <v>YOZGAT</v>
      </c>
      <c r="D958" s="14">
        <v>8</v>
      </c>
      <c r="E958" s="14">
        <v>38</v>
      </c>
      <c r="F958" s="14">
        <v>45</v>
      </c>
      <c r="G958" s="14">
        <v>91</v>
      </c>
      <c r="H958" s="15">
        <v>5</v>
      </c>
      <c r="I958" s="15">
        <v>37</v>
      </c>
      <c r="J958" s="15">
        <v>42</v>
      </c>
      <c r="K958" s="15">
        <v>84</v>
      </c>
      <c r="L958" s="49">
        <v>6</v>
      </c>
      <c r="M958" s="6">
        <v>7</v>
      </c>
      <c r="N958" s="16">
        <f t="shared" si="307"/>
        <v>-7</v>
      </c>
      <c r="O958" s="17">
        <f t="shared" si="308"/>
        <v>-7.6923076923076927E-2</v>
      </c>
      <c r="P958" s="10">
        <v>95</v>
      </c>
      <c r="Q958" s="10">
        <v>128</v>
      </c>
      <c r="R958" s="10">
        <v>86</v>
      </c>
      <c r="S958" s="10">
        <v>121</v>
      </c>
      <c r="T958" s="10">
        <v>214</v>
      </c>
      <c r="U958" s="10">
        <v>309</v>
      </c>
      <c r="V958" s="18">
        <f t="shared" si="289"/>
        <v>5.2631578947368418E-2</v>
      </c>
      <c r="W958" s="18">
        <f t="shared" si="290"/>
        <v>0.2890625</v>
      </c>
      <c r="X958" s="18">
        <f t="shared" si="291"/>
        <v>0.47674418604651164</v>
      </c>
      <c r="Y958" s="18">
        <f t="shared" si="292"/>
        <v>0.3644859813084112</v>
      </c>
      <c r="Z958" s="18">
        <f t="shared" si="293"/>
        <v>0.26860841423948217</v>
      </c>
      <c r="AA958" s="47">
        <f t="shared" si="294"/>
        <v>136</v>
      </c>
      <c r="AB958" s="6">
        <f t="shared" si="295"/>
        <v>45</v>
      </c>
      <c r="AC958" s="40">
        <v>84</v>
      </c>
      <c r="AD958" s="40">
        <f t="shared" si="296"/>
        <v>0</v>
      </c>
      <c r="AE958" s="41">
        <f t="shared" si="297"/>
        <v>1</v>
      </c>
      <c r="AF958" s="4">
        <v>8</v>
      </c>
      <c r="AG958" s="4">
        <v>6</v>
      </c>
      <c r="AH958" s="87">
        <f t="shared" si="298"/>
        <v>0</v>
      </c>
      <c r="AI958" s="43">
        <f t="shared" si="299"/>
        <v>0</v>
      </c>
      <c r="AJ958" s="53">
        <f t="shared" si="300"/>
        <v>71.799999999999983</v>
      </c>
      <c r="AK958" s="53">
        <f t="shared" si="301"/>
        <v>3</v>
      </c>
      <c r="AL958" s="53">
        <f t="shared" si="302"/>
        <v>0</v>
      </c>
      <c r="AM958" s="88">
        <f t="shared" si="303"/>
        <v>240</v>
      </c>
      <c r="AN958" s="88">
        <f t="shared" si="304"/>
        <v>0</v>
      </c>
    </row>
    <row r="959" spans="1:40" ht="15" hidden="1" x14ac:dyDescent="0.25">
      <c r="A959" s="11" t="s">
        <v>935</v>
      </c>
      <c r="B959" s="13" t="s">
        <v>940</v>
      </c>
      <c r="C959" s="1" t="str">
        <f t="shared" si="288"/>
        <v>YOZGAT</v>
      </c>
      <c r="D959" s="14">
        <v>10</v>
      </c>
      <c r="E959" s="14">
        <v>109</v>
      </c>
      <c r="F959" s="14">
        <v>121</v>
      </c>
      <c r="G959" s="14">
        <v>240</v>
      </c>
      <c r="H959" s="15">
        <v>14</v>
      </c>
      <c r="I959" s="15">
        <v>107</v>
      </c>
      <c r="J959" s="15">
        <v>118</v>
      </c>
      <c r="K959" s="15">
        <v>239</v>
      </c>
      <c r="L959" s="49">
        <v>30</v>
      </c>
      <c r="M959" s="6">
        <v>13</v>
      </c>
      <c r="N959" s="16">
        <f t="shared" si="307"/>
        <v>-1</v>
      </c>
      <c r="O959" s="17">
        <f t="shared" si="308"/>
        <v>-4.1666666666666666E-3</v>
      </c>
      <c r="P959" s="10">
        <v>248</v>
      </c>
      <c r="Q959" s="10">
        <v>350</v>
      </c>
      <c r="R959" s="10">
        <v>273</v>
      </c>
      <c r="S959" s="10">
        <v>351</v>
      </c>
      <c r="T959" s="10">
        <v>623</v>
      </c>
      <c r="U959" s="10">
        <v>871</v>
      </c>
      <c r="V959" s="18">
        <f t="shared" si="289"/>
        <v>5.6451612903225805E-2</v>
      </c>
      <c r="W959" s="18">
        <f t="shared" si="290"/>
        <v>0.30571428571428572</v>
      </c>
      <c r="X959" s="18">
        <f t="shared" si="291"/>
        <v>0.49450549450549453</v>
      </c>
      <c r="Y959" s="18">
        <f t="shared" si="292"/>
        <v>0.3884430176565008</v>
      </c>
      <c r="Z959" s="18">
        <f t="shared" si="293"/>
        <v>0.29391504018369691</v>
      </c>
      <c r="AA959" s="47">
        <f t="shared" si="294"/>
        <v>381</v>
      </c>
      <c r="AB959" s="6">
        <f t="shared" si="295"/>
        <v>138</v>
      </c>
      <c r="AC959" s="40">
        <v>239</v>
      </c>
      <c r="AD959" s="40">
        <f t="shared" si="296"/>
        <v>0</v>
      </c>
      <c r="AE959" s="41">
        <f t="shared" si="297"/>
        <v>1</v>
      </c>
      <c r="AF959" s="4">
        <v>16</v>
      </c>
      <c r="AG959" s="4">
        <v>16</v>
      </c>
      <c r="AH959" s="87">
        <f t="shared" si="298"/>
        <v>0</v>
      </c>
      <c r="AI959" s="43">
        <f t="shared" si="299"/>
        <v>0</v>
      </c>
      <c r="AJ959" s="53">
        <f t="shared" si="300"/>
        <v>194.09999999999997</v>
      </c>
      <c r="AK959" s="53">
        <f t="shared" si="301"/>
        <v>9</v>
      </c>
      <c r="AL959" s="53">
        <f t="shared" si="302"/>
        <v>1</v>
      </c>
      <c r="AM959" s="88">
        <f t="shared" si="303"/>
        <v>720</v>
      </c>
      <c r="AN959" s="88">
        <f t="shared" si="304"/>
        <v>1200</v>
      </c>
    </row>
    <row r="960" spans="1:40" ht="15" hidden="1" x14ac:dyDescent="0.25">
      <c r="A960" s="11" t="s">
        <v>935</v>
      </c>
      <c r="B960" s="13" t="s">
        <v>941</v>
      </c>
      <c r="C960" s="1" t="str">
        <f t="shared" si="288"/>
        <v>YOZGAT</v>
      </c>
      <c r="D960" s="14">
        <v>5</v>
      </c>
      <c r="E960" s="14">
        <v>136</v>
      </c>
      <c r="F960" s="14">
        <v>112</v>
      </c>
      <c r="G960" s="14">
        <v>253</v>
      </c>
      <c r="H960" s="15">
        <v>15</v>
      </c>
      <c r="I960" s="15">
        <v>104</v>
      </c>
      <c r="J960" s="15">
        <v>89</v>
      </c>
      <c r="K960" s="15">
        <v>208</v>
      </c>
      <c r="L960" s="49">
        <v>33</v>
      </c>
      <c r="M960" s="6">
        <v>4</v>
      </c>
      <c r="N960" s="16">
        <f t="shared" si="307"/>
        <v>-45</v>
      </c>
      <c r="O960" s="17">
        <f t="shared" si="308"/>
        <v>-0.17786561264822134</v>
      </c>
      <c r="P960" s="10">
        <v>162</v>
      </c>
      <c r="Q960" s="10">
        <v>216</v>
      </c>
      <c r="R960" s="10">
        <v>178</v>
      </c>
      <c r="S960" s="10">
        <v>223</v>
      </c>
      <c r="T960" s="10">
        <v>394</v>
      </c>
      <c r="U960" s="10">
        <v>556</v>
      </c>
      <c r="V960" s="18">
        <f t="shared" si="289"/>
        <v>9.2592592592592587E-2</v>
      </c>
      <c r="W960" s="18">
        <f t="shared" si="290"/>
        <v>0.48148148148148145</v>
      </c>
      <c r="X960" s="18">
        <f t="shared" si="291"/>
        <v>0.6629213483146067</v>
      </c>
      <c r="Y960" s="18">
        <f t="shared" si="292"/>
        <v>0.56345177664974622</v>
      </c>
      <c r="Z960" s="18">
        <f t="shared" si="293"/>
        <v>0.42625899280575541</v>
      </c>
      <c r="AA960" s="47">
        <f t="shared" si="294"/>
        <v>172</v>
      </c>
      <c r="AB960" s="6">
        <f t="shared" si="295"/>
        <v>60</v>
      </c>
      <c r="AC960" s="40">
        <v>208</v>
      </c>
      <c r="AD960" s="40">
        <f t="shared" si="296"/>
        <v>0</v>
      </c>
      <c r="AE960" s="41">
        <f t="shared" si="297"/>
        <v>1</v>
      </c>
      <c r="AF960" s="4">
        <v>16</v>
      </c>
      <c r="AG960" s="4">
        <v>17</v>
      </c>
      <c r="AH960" s="87">
        <f t="shared" si="298"/>
        <v>6.25E-2</v>
      </c>
      <c r="AI960" s="43">
        <f t="shared" si="299"/>
        <v>0.11764705882352941</v>
      </c>
      <c r="AJ960" s="53">
        <f t="shared" si="300"/>
        <v>53.799999999999955</v>
      </c>
      <c r="AK960" s="53">
        <f t="shared" si="301"/>
        <v>2</v>
      </c>
      <c r="AL960" s="53">
        <f t="shared" si="302"/>
        <v>0</v>
      </c>
      <c r="AM960" s="88">
        <f t="shared" si="303"/>
        <v>160</v>
      </c>
      <c r="AN960" s="88">
        <f t="shared" si="304"/>
        <v>0</v>
      </c>
    </row>
    <row r="961" spans="1:40" ht="15" hidden="1" x14ac:dyDescent="0.25">
      <c r="A961" s="11" t="s">
        <v>935</v>
      </c>
      <c r="B961" s="13" t="s">
        <v>1089</v>
      </c>
      <c r="C961" s="1" t="str">
        <f t="shared" si="288"/>
        <v>YOZGAT</v>
      </c>
      <c r="D961" s="14">
        <v>127</v>
      </c>
      <c r="E961" s="14">
        <v>485</v>
      </c>
      <c r="F961" s="14">
        <v>905</v>
      </c>
      <c r="G961" s="14">
        <v>1517</v>
      </c>
      <c r="H961" s="15">
        <v>203</v>
      </c>
      <c r="I961" s="15">
        <v>465</v>
      </c>
      <c r="J961" s="15">
        <v>929</v>
      </c>
      <c r="K961" s="15">
        <v>1597</v>
      </c>
      <c r="L961" s="49">
        <v>50</v>
      </c>
      <c r="M961" s="6">
        <v>253</v>
      </c>
      <c r="N961" s="16">
        <f t="shared" si="307"/>
        <v>80</v>
      </c>
      <c r="O961" s="17">
        <f t="shared" si="308"/>
        <v>5.2735662491760052E-2</v>
      </c>
      <c r="P961" s="10">
        <v>1020</v>
      </c>
      <c r="Q961" s="10">
        <v>1288</v>
      </c>
      <c r="R961" s="10">
        <v>990</v>
      </c>
      <c r="S961" s="10">
        <v>1321</v>
      </c>
      <c r="T961" s="10">
        <v>2278</v>
      </c>
      <c r="U961" s="10">
        <v>3298</v>
      </c>
      <c r="V961" s="18">
        <f t="shared" si="289"/>
        <v>0.19901960784313724</v>
      </c>
      <c r="W961" s="18">
        <f t="shared" si="290"/>
        <v>0.3610248447204969</v>
      </c>
      <c r="X961" s="18">
        <f t="shared" si="291"/>
        <v>0.73333333333333328</v>
      </c>
      <c r="Y961" s="18">
        <f t="shared" si="292"/>
        <v>0.52282704126426693</v>
      </c>
      <c r="Z961" s="18">
        <f t="shared" si="293"/>
        <v>0.42268041237113402</v>
      </c>
      <c r="AA961" s="47">
        <f t="shared" si="294"/>
        <v>1087</v>
      </c>
      <c r="AB961" s="6">
        <f t="shared" si="295"/>
        <v>264</v>
      </c>
      <c r="AC961" s="40">
        <v>1392</v>
      </c>
      <c r="AD961" s="40">
        <f t="shared" si="296"/>
        <v>205</v>
      </c>
      <c r="AE961" s="41">
        <f t="shared" si="297"/>
        <v>0.87163431433938632</v>
      </c>
      <c r="AF961" s="4">
        <v>75</v>
      </c>
      <c r="AG961" s="4">
        <v>85</v>
      </c>
      <c r="AH961" s="87">
        <f t="shared" si="298"/>
        <v>0.13333333333333333</v>
      </c>
      <c r="AI961" s="43">
        <f t="shared" si="299"/>
        <v>0.23529411764705882</v>
      </c>
      <c r="AJ961" s="53">
        <f t="shared" si="300"/>
        <v>403.59999999999991</v>
      </c>
      <c r="AK961" s="53">
        <f t="shared" si="301"/>
        <v>20</v>
      </c>
      <c r="AL961" s="53">
        <f t="shared" si="302"/>
        <v>4</v>
      </c>
      <c r="AM961" s="88">
        <f t="shared" si="303"/>
        <v>1600</v>
      </c>
      <c r="AN961" s="88">
        <f t="shared" si="304"/>
        <v>4800</v>
      </c>
    </row>
    <row r="962" spans="1:40" ht="15" hidden="1" x14ac:dyDescent="0.25">
      <c r="A962" s="11" t="s">
        <v>935</v>
      </c>
      <c r="B962" s="13" t="s">
        <v>942</v>
      </c>
      <c r="C962" s="1" t="str">
        <f t="shared" si="288"/>
        <v>YOZGAT</v>
      </c>
      <c r="D962" s="14">
        <v>18</v>
      </c>
      <c r="E962" s="14">
        <v>96</v>
      </c>
      <c r="F962" s="14">
        <v>71</v>
      </c>
      <c r="G962" s="14">
        <v>185</v>
      </c>
      <c r="H962" s="15">
        <v>17</v>
      </c>
      <c r="I962" s="15">
        <v>81</v>
      </c>
      <c r="J962" s="15">
        <v>67</v>
      </c>
      <c r="K962" s="15">
        <v>165</v>
      </c>
      <c r="L962" s="49">
        <v>35</v>
      </c>
      <c r="M962" s="6">
        <v>5</v>
      </c>
      <c r="N962" s="16">
        <f t="shared" si="307"/>
        <v>-20</v>
      </c>
      <c r="O962" s="17">
        <f t="shared" si="308"/>
        <v>-0.10810810810810811</v>
      </c>
      <c r="P962" s="10">
        <v>163</v>
      </c>
      <c r="Q962" s="10">
        <v>217</v>
      </c>
      <c r="R962" s="10">
        <v>198</v>
      </c>
      <c r="S962" s="10">
        <v>249</v>
      </c>
      <c r="T962" s="10">
        <v>415</v>
      </c>
      <c r="U962" s="10">
        <v>578</v>
      </c>
      <c r="V962" s="18">
        <f t="shared" si="289"/>
        <v>0.10429447852760736</v>
      </c>
      <c r="W962" s="18">
        <f t="shared" si="290"/>
        <v>0.37327188940092165</v>
      </c>
      <c r="X962" s="18">
        <f t="shared" si="291"/>
        <v>0.48989898989898989</v>
      </c>
      <c r="Y962" s="18">
        <f t="shared" si="292"/>
        <v>0.42891566265060244</v>
      </c>
      <c r="Z962" s="18">
        <f t="shared" si="293"/>
        <v>0.33737024221453288</v>
      </c>
      <c r="AA962" s="47">
        <f t="shared" si="294"/>
        <v>237</v>
      </c>
      <c r="AB962" s="6">
        <f t="shared" si="295"/>
        <v>101</v>
      </c>
      <c r="AC962" s="40">
        <v>165</v>
      </c>
      <c r="AD962" s="40">
        <f t="shared" si="296"/>
        <v>0</v>
      </c>
      <c r="AE962" s="41">
        <f t="shared" si="297"/>
        <v>1</v>
      </c>
      <c r="AF962" s="4">
        <v>14</v>
      </c>
      <c r="AG962" s="4">
        <v>12</v>
      </c>
      <c r="AH962" s="87">
        <f t="shared" si="298"/>
        <v>0</v>
      </c>
      <c r="AI962" s="43">
        <f t="shared" si="299"/>
        <v>0</v>
      </c>
      <c r="AJ962" s="53">
        <f t="shared" si="300"/>
        <v>112.5</v>
      </c>
      <c r="AK962" s="53">
        <f t="shared" si="301"/>
        <v>5</v>
      </c>
      <c r="AL962" s="53">
        <f t="shared" si="302"/>
        <v>1</v>
      </c>
      <c r="AM962" s="88">
        <f t="shared" si="303"/>
        <v>400</v>
      </c>
      <c r="AN962" s="88">
        <f t="shared" si="304"/>
        <v>1200</v>
      </c>
    </row>
    <row r="963" spans="1:40" ht="15" hidden="1" x14ac:dyDescent="0.25">
      <c r="A963" s="11" t="s">
        <v>935</v>
      </c>
      <c r="B963" s="13" t="s">
        <v>943</v>
      </c>
      <c r="C963" s="1" t="str">
        <f t="shared" si="288"/>
        <v>YOZGAT</v>
      </c>
      <c r="D963" s="14">
        <v>32</v>
      </c>
      <c r="E963" s="14">
        <v>134</v>
      </c>
      <c r="F963" s="14">
        <v>182</v>
      </c>
      <c r="G963" s="14">
        <v>348</v>
      </c>
      <c r="H963" s="15">
        <v>27</v>
      </c>
      <c r="I963" s="15">
        <v>91</v>
      </c>
      <c r="J963" s="15">
        <v>153</v>
      </c>
      <c r="K963" s="15">
        <v>271</v>
      </c>
      <c r="L963" s="49">
        <v>35</v>
      </c>
      <c r="M963" s="6">
        <v>26</v>
      </c>
      <c r="N963" s="16">
        <f t="shared" si="307"/>
        <v>-77</v>
      </c>
      <c r="O963" s="17">
        <f t="shared" si="308"/>
        <v>-0.22126436781609196</v>
      </c>
      <c r="P963" s="10">
        <v>305</v>
      </c>
      <c r="Q963" s="10">
        <v>453</v>
      </c>
      <c r="R963" s="10">
        <v>370</v>
      </c>
      <c r="S963" s="10">
        <v>489</v>
      </c>
      <c r="T963" s="10">
        <v>823</v>
      </c>
      <c r="U963" s="10">
        <v>1128</v>
      </c>
      <c r="V963" s="18">
        <f t="shared" si="289"/>
        <v>8.8524590163934422E-2</v>
      </c>
      <c r="W963" s="18">
        <f t="shared" si="290"/>
        <v>0.20088300220750552</v>
      </c>
      <c r="X963" s="18">
        <f t="shared" si="291"/>
        <v>0.43783783783783786</v>
      </c>
      <c r="Y963" s="18">
        <f t="shared" si="292"/>
        <v>0.30741190765492105</v>
      </c>
      <c r="Z963" s="18">
        <f t="shared" si="293"/>
        <v>0.24822695035460993</v>
      </c>
      <c r="AA963" s="47">
        <f t="shared" si="294"/>
        <v>570</v>
      </c>
      <c r="AB963" s="6">
        <f t="shared" si="295"/>
        <v>208</v>
      </c>
      <c r="AC963" s="40">
        <v>271</v>
      </c>
      <c r="AD963" s="40">
        <f t="shared" si="296"/>
        <v>0</v>
      </c>
      <c r="AE963" s="41">
        <f t="shared" si="297"/>
        <v>1</v>
      </c>
      <c r="AF963" s="4">
        <v>18</v>
      </c>
      <c r="AG963" s="4">
        <v>18</v>
      </c>
      <c r="AH963" s="87">
        <f t="shared" si="298"/>
        <v>0</v>
      </c>
      <c r="AI963" s="43">
        <f t="shared" si="299"/>
        <v>0</v>
      </c>
      <c r="AJ963" s="53">
        <f t="shared" si="300"/>
        <v>323.09999999999991</v>
      </c>
      <c r="AK963" s="53">
        <f t="shared" si="301"/>
        <v>16</v>
      </c>
      <c r="AL963" s="53">
        <f t="shared" si="302"/>
        <v>3</v>
      </c>
      <c r="AM963" s="88">
        <f t="shared" si="303"/>
        <v>1280</v>
      </c>
      <c r="AN963" s="88">
        <f t="shared" si="304"/>
        <v>3600</v>
      </c>
    </row>
    <row r="964" spans="1:40" ht="15" hidden="1" x14ac:dyDescent="0.25">
      <c r="A964" s="11" t="s">
        <v>935</v>
      </c>
      <c r="B964" s="13" t="s">
        <v>944</v>
      </c>
      <c r="C964" s="1" t="str">
        <f t="shared" si="288"/>
        <v>YOZGAT</v>
      </c>
      <c r="D964" s="14">
        <v>50</v>
      </c>
      <c r="E964" s="14">
        <v>275</v>
      </c>
      <c r="F964" s="14">
        <v>552</v>
      </c>
      <c r="G964" s="14">
        <v>877</v>
      </c>
      <c r="H964" s="15">
        <v>59</v>
      </c>
      <c r="I964" s="15">
        <v>302</v>
      </c>
      <c r="J964" s="15">
        <v>916</v>
      </c>
      <c r="K964" s="15">
        <v>1277</v>
      </c>
      <c r="L964" s="49">
        <v>54</v>
      </c>
      <c r="M964" s="6">
        <v>106</v>
      </c>
      <c r="N964" s="16">
        <f t="shared" si="307"/>
        <v>400</v>
      </c>
      <c r="O964" s="17">
        <f t="shared" si="308"/>
        <v>0.45610034207525657</v>
      </c>
      <c r="P964" s="10">
        <v>961</v>
      </c>
      <c r="Q964" s="10">
        <v>1273</v>
      </c>
      <c r="R964" s="10">
        <v>1103</v>
      </c>
      <c r="S964" s="10">
        <v>1382</v>
      </c>
      <c r="T964" s="10">
        <v>2376</v>
      </c>
      <c r="U964" s="10">
        <v>3337</v>
      </c>
      <c r="V964" s="18">
        <f t="shared" si="289"/>
        <v>6.1394380853277836E-2</v>
      </c>
      <c r="W964" s="18">
        <f t="shared" si="290"/>
        <v>0.23723487824037706</v>
      </c>
      <c r="X964" s="18">
        <f t="shared" si="291"/>
        <v>0.78331822302810517</v>
      </c>
      <c r="Y964" s="18">
        <f t="shared" si="292"/>
        <v>0.49074074074074076</v>
      </c>
      <c r="Z964" s="18">
        <f t="shared" si="293"/>
        <v>0.36709619418639494</v>
      </c>
      <c r="AA964" s="47">
        <f t="shared" si="294"/>
        <v>1210</v>
      </c>
      <c r="AB964" s="6">
        <f t="shared" si="295"/>
        <v>239</v>
      </c>
      <c r="AC964" s="40">
        <v>1259</v>
      </c>
      <c r="AD964" s="40">
        <f t="shared" si="296"/>
        <v>18</v>
      </c>
      <c r="AE964" s="41">
        <f t="shared" si="297"/>
        <v>0.98590446358653094</v>
      </c>
      <c r="AF964" s="4">
        <v>43</v>
      </c>
      <c r="AG964" s="4">
        <v>59</v>
      </c>
      <c r="AH964" s="87">
        <f t="shared" si="298"/>
        <v>0.37209302325581395</v>
      </c>
      <c r="AI964" s="43">
        <f t="shared" si="299"/>
        <v>0.5423728813559322</v>
      </c>
      <c r="AJ964" s="53">
        <f t="shared" si="300"/>
        <v>497.19999999999982</v>
      </c>
      <c r="AK964" s="53">
        <f t="shared" si="301"/>
        <v>24</v>
      </c>
      <c r="AL964" s="53">
        <f t="shared" si="302"/>
        <v>4</v>
      </c>
      <c r="AM964" s="88">
        <f t="shared" si="303"/>
        <v>1920</v>
      </c>
      <c r="AN964" s="88">
        <f t="shared" si="304"/>
        <v>4800</v>
      </c>
    </row>
    <row r="965" spans="1:40" ht="15" hidden="1" x14ac:dyDescent="0.25">
      <c r="A965" s="11" t="s">
        <v>935</v>
      </c>
      <c r="B965" s="13" t="s">
        <v>945</v>
      </c>
      <c r="C965" s="1" t="str">
        <f t="shared" si="288"/>
        <v>YOZGAT</v>
      </c>
      <c r="D965" s="14">
        <v>17</v>
      </c>
      <c r="E965" s="14">
        <v>61</v>
      </c>
      <c r="F965" s="14">
        <v>115</v>
      </c>
      <c r="G965" s="14">
        <v>193</v>
      </c>
      <c r="H965" s="15">
        <v>18</v>
      </c>
      <c r="I965" s="15">
        <v>50</v>
      </c>
      <c r="J965" s="15">
        <v>117</v>
      </c>
      <c r="K965" s="15">
        <v>185</v>
      </c>
      <c r="L965" s="49">
        <v>6</v>
      </c>
      <c r="M965" s="6">
        <v>26</v>
      </c>
      <c r="N965" s="16">
        <f t="shared" si="307"/>
        <v>-8</v>
      </c>
      <c r="O965" s="17">
        <f t="shared" si="308"/>
        <v>-4.145077720207254E-2</v>
      </c>
      <c r="P965" s="10">
        <v>154</v>
      </c>
      <c r="Q965" s="10">
        <v>185</v>
      </c>
      <c r="R965" s="10">
        <v>150</v>
      </c>
      <c r="S965" s="10">
        <v>199</v>
      </c>
      <c r="T965" s="10">
        <v>335</v>
      </c>
      <c r="U965" s="10">
        <v>489</v>
      </c>
      <c r="V965" s="18">
        <f t="shared" si="289"/>
        <v>0.11688311688311688</v>
      </c>
      <c r="W965" s="18">
        <f t="shared" si="290"/>
        <v>0.27027027027027029</v>
      </c>
      <c r="X965" s="18">
        <f t="shared" si="291"/>
        <v>0.64666666666666661</v>
      </c>
      <c r="Y965" s="18">
        <f t="shared" si="292"/>
        <v>0.43880597014925371</v>
      </c>
      <c r="Z965" s="18">
        <f t="shared" si="293"/>
        <v>0.33742331288343558</v>
      </c>
      <c r="AA965" s="47">
        <f t="shared" si="294"/>
        <v>188</v>
      </c>
      <c r="AB965" s="6">
        <f t="shared" si="295"/>
        <v>53</v>
      </c>
      <c r="AC965" s="40">
        <v>185</v>
      </c>
      <c r="AD965" s="40">
        <f t="shared" si="296"/>
        <v>0</v>
      </c>
      <c r="AE965" s="41">
        <f t="shared" si="297"/>
        <v>1</v>
      </c>
      <c r="AF965" s="4">
        <v>12</v>
      </c>
      <c r="AG965" s="4">
        <v>13</v>
      </c>
      <c r="AH965" s="87">
        <f t="shared" si="298"/>
        <v>8.3333333333333329E-2</v>
      </c>
      <c r="AI965" s="43">
        <f t="shared" si="299"/>
        <v>0.15384615384615385</v>
      </c>
      <c r="AJ965" s="53">
        <f t="shared" si="300"/>
        <v>87.499999999999972</v>
      </c>
      <c r="AK965" s="53">
        <f t="shared" si="301"/>
        <v>4</v>
      </c>
      <c r="AL965" s="53">
        <f t="shared" si="302"/>
        <v>0</v>
      </c>
      <c r="AM965" s="88">
        <f t="shared" si="303"/>
        <v>320</v>
      </c>
      <c r="AN965" s="88">
        <f t="shared" si="304"/>
        <v>0</v>
      </c>
    </row>
    <row r="966" spans="1:40" ht="15" hidden="1" x14ac:dyDescent="0.25">
      <c r="A966" s="11" t="s">
        <v>935</v>
      </c>
      <c r="B966" s="13" t="s">
        <v>946</v>
      </c>
      <c r="C966" s="1" t="str">
        <f t="shared" ref="C966:C1003" si="309">A966</f>
        <v>YOZGAT</v>
      </c>
      <c r="D966" s="14">
        <v>11</v>
      </c>
      <c r="E966" s="14">
        <v>35</v>
      </c>
      <c r="F966" s="14">
        <v>66</v>
      </c>
      <c r="G966" s="14">
        <v>112</v>
      </c>
      <c r="H966" s="15">
        <v>34</v>
      </c>
      <c r="I966" s="15">
        <v>47</v>
      </c>
      <c r="J966" s="15">
        <v>27</v>
      </c>
      <c r="K966" s="15">
        <v>108</v>
      </c>
      <c r="L966" s="49">
        <v>6</v>
      </c>
      <c r="M966" s="6">
        <v>5</v>
      </c>
      <c r="N966" s="16">
        <f t="shared" si="307"/>
        <v>-4</v>
      </c>
      <c r="O966" s="17">
        <f t="shared" si="308"/>
        <v>-3.5714285714285712E-2</v>
      </c>
      <c r="P966" s="10">
        <v>48</v>
      </c>
      <c r="Q966" s="10">
        <v>68</v>
      </c>
      <c r="R966" s="10">
        <v>35</v>
      </c>
      <c r="S966" s="10">
        <v>52</v>
      </c>
      <c r="T966" s="10">
        <v>103</v>
      </c>
      <c r="U966" s="10">
        <v>151</v>
      </c>
      <c r="V966" s="18">
        <f t="shared" ref="V966:V975" si="310">H966/P966</f>
        <v>0.70833333333333337</v>
      </c>
      <c r="W966" s="18">
        <f t="shared" ref="W966:W975" si="311">I966/Q966</f>
        <v>0.69117647058823528</v>
      </c>
      <c r="X966" s="18">
        <f t="shared" ref="X966:X975" si="312">((J966+L966)-M966)/R966</f>
        <v>0.8</v>
      </c>
      <c r="Y966" s="18">
        <f t="shared" ref="Y966:Y975" si="313">((I966+J966+L966)-M966)/T966</f>
        <v>0.72815533980582525</v>
      </c>
      <c r="Z966" s="18">
        <f t="shared" ref="Z966:Z975" si="314">((K966+L966)-M966)/U966</f>
        <v>0.72185430463576161</v>
      </c>
      <c r="AA966" s="47">
        <f t="shared" ref="AA966:AA975" si="315">T966-((I966+J966+L966)-M966)</f>
        <v>28</v>
      </c>
      <c r="AB966" s="6">
        <f t="shared" ref="AB966:AB975" si="316">R966-((J966+L966)-M966)</f>
        <v>7</v>
      </c>
      <c r="AC966" s="40">
        <v>108</v>
      </c>
      <c r="AD966" s="40">
        <f t="shared" ref="AD966:AD975" si="317">K966-AC966</f>
        <v>0</v>
      </c>
      <c r="AE966" s="41">
        <f t="shared" ref="AE966:AE975" si="318">AC966/K966</f>
        <v>1</v>
      </c>
      <c r="AF966" s="4">
        <v>8</v>
      </c>
      <c r="AG966" s="4">
        <v>8</v>
      </c>
      <c r="AH966" s="87">
        <f t="shared" ref="AH966:AH975" si="319">IF((AG966-AF966)/AF966&gt;0,(AG966-AF966)/AF966,0)</f>
        <v>0</v>
      </c>
      <c r="AI966" s="43">
        <f t="shared" ref="AI966:AI975" si="320">IF(((AG966-AF966)*2)/AG966&gt;0,((AG966-AF966)*2)/AG966,0)</f>
        <v>0</v>
      </c>
      <c r="AJ966" s="53">
        <f t="shared" ref="AJ966:AJ975" si="321">IF((T966*0.7)-((I966+J966+L966)-M966)&gt;0,(T966*0.7)-((I966+J966+L966)-M966),0)</f>
        <v>0</v>
      </c>
      <c r="AK966" s="53">
        <f t="shared" ref="AK966:AK975" si="322">IF(AJ966/20&gt;0,INT(AJ966/20),0)</f>
        <v>0</v>
      </c>
      <c r="AL966" s="53">
        <f t="shared" ref="AL966:AL975" si="323">IF(AK966/5&gt;0.49,INT(AK966/5),0)</f>
        <v>0</v>
      </c>
      <c r="AM966" s="88">
        <f t="shared" si="303"/>
        <v>0</v>
      </c>
      <c r="AN966" s="88">
        <f t="shared" si="304"/>
        <v>0</v>
      </c>
    </row>
    <row r="967" spans="1:40" ht="15" hidden="1" x14ac:dyDescent="0.25">
      <c r="A967" s="11" t="s">
        <v>935</v>
      </c>
      <c r="B967" s="13" t="s">
        <v>947</v>
      </c>
      <c r="C967" s="1" t="str">
        <f t="shared" si="309"/>
        <v>YOZGAT</v>
      </c>
      <c r="D967" s="14">
        <v>2</v>
      </c>
      <c r="E967" s="14">
        <v>101</v>
      </c>
      <c r="F967" s="14">
        <v>309</v>
      </c>
      <c r="G967" s="14">
        <v>412</v>
      </c>
      <c r="H967" s="15">
        <v>13</v>
      </c>
      <c r="I967" s="15">
        <v>84</v>
      </c>
      <c r="J967" s="15">
        <v>368</v>
      </c>
      <c r="K967" s="15">
        <v>465</v>
      </c>
      <c r="L967" s="49">
        <v>9</v>
      </c>
      <c r="M967" s="6">
        <v>102</v>
      </c>
      <c r="N967" s="16">
        <f t="shared" si="307"/>
        <v>53</v>
      </c>
      <c r="O967" s="17">
        <f t="shared" si="308"/>
        <v>0.12864077669902912</v>
      </c>
      <c r="P967" s="10">
        <v>369</v>
      </c>
      <c r="Q967" s="10">
        <v>518</v>
      </c>
      <c r="R967" s="10">
        <v>408</v>
      </c>
      <c r="S967" s="10">
        <v>519</v>
      </c>
      <c r="T967" s="10">
        <v>926</v>
      </c>
      <c r="U967" s="10">
        <v>1295</v>
      </c>
      <c r="V967" s="18">
        <f t="shared" si="310"/>
        <v>3.5230352303523033E-2</v>
      </c>
      <c r="W967" s="18">
        <f t="shared" si="311"/>
        <v>0.16216216216216217</v>
      </c>
      <c r="X967" s="18">
        <f t="shared" si="312"/>
        <v>0.6740196078431373</v>
      </c>
      <c r="Y967" s="18">
        <f t="shared" si="313"/>
        <v>0.38768898488120951</v>
      </c>
      <c r="Z967" s="18">
        <f t="shared" si="314"/>
        <v>0.28725868725868725</v>
      </c>
      <c r="AA967" s="47">
        <f t="shared" si="315"/>
        <v>567</v>
      </c>
      <c r="AB967" s="6">
        <f t="shared" si="316"/>
        <v>133</v>
      </c>
      <c r="AC967" s="40">
        <v>438</v>
      </c>
      <c r="AD967" s="40">
        <f t="shared" si="317"/>
        <v>27</v>
      </c>
      <c r="AE967" s="41">
        <f t="shared" si="318"/>
        <v>0.9419354838709677</v>
      </c>
      <c r="AF967" s="4">
        <v>17</v>
      </c>
      <c r="AG967" s="4">
        <v>22</v>
      </c>
      <c r="AH967" s="87">
        <f t="shared" si="319"/>
        <v>0.29411764705882354</v>
      </c>
      <c r="AI967" s="43">
        <f t="shared" si="320"/>
        <v>0.45454545454545453</v>
      </c>
      <c r="AJ967" s="53">
        <f t="shared" si="321"/>
        <v>289.19999999999993</v>
      </c>
      <c r="AK967" s="53">
        <f t="shared" si="322"/>
        <v>14</v>
      </c>
      <c r="AL967" s="53">
        <f t="shared" si="323"/>
        <v>2</v>
      </c>
      <c r="AM967" s="88">
        <f t="shared" ref="AM967:AM989" si="324">IF(AK967&gt;0.49,(AK967*$AM$1)/1000,0)</f>
        <v>1120</v>
      </c>
      <c r="AN967" s="88">
        <f t="shared" ref="AN967:AN989" si="325">IF(AL967&gt;0.49,(AL967*$AN$1)/1000,0)</f>
        <v>2400</v>
      </c>
    </row>
    <row r="968" spans="1:40" ht="24" hidden="1" x14ac:dyDescent="0.25">
      <c r="A968" s="11" t="s">
        <v>948</v>
      </c>
      <c r="B968" s="13" t="s">
        <v>949</v>
      </c>
      <c r="C968" s="1" t="str">
        <f t="shared" si="309"/>
        <v>ZONGULDAK</v>
      </c>
      <c r="D968" s="14">
        <v>46</v>
      </c>
      <c r="E968" s="14">
        <v>163</v>
      </c>
      <c r="F968" s="14">
        <v>266</v>
      </c>
      <c r="G968" s="14">
        <v>475</v>
      </c>
      <c r="H968" s="15">
        <v>39</v>
      </c>
      <c r="I968" s="15">
        <v>127</v>
      </c>
      <c r="J968" s="15">
        <v>246</v>
      </c>
      <c r="K968" s="15">
        <v>412</v>
      </c>
      <c r="L968" s="49">
        <v>32</v>
      </c>
      <c r="M968" s="6">
        <v>58</v>
      </c>
      <c r="N968" s="16">
        <f t="shared" si="307"/>
        <v>-63</v>
      </c>
      <c r="O968" s="17">
        <f t="shared" si="308"/>
        <v>-0.13263157894736843</v>
      </c>
      <c r="P968" s="10">
        <v>471</v>
      </c>
      <c r="Q968" s="10">
        <v>633</v>
      </c>
      <c r="R968" s="10">
        <v>467</v>
      </c>
      <c r="S968" s="10">
        <v>656</v>
      </c>
      <c r="T968" s="10">
        <v>1100</v>
      </c>
      <c r="U968" s="10">
        <v>1571</v>
      </c>
      <c r="V968" s="18">
        <f t="shared" si="310"/>
        <v>8.2802547770700632E-2</v>
      </c>
      <c r="W968" s="18">
        <f t="shared" si="311"/>
        <v>0.20063191153238547</v>
      </c>
      <c r="X968" s="18">
        <f t="shared" si="312"/>
        <v>0.47109207708779444</v>
      </c>
      <c r="Y968" s="18">
        <f t="shared" si="313"/>
        <v>0.31545454545454543</v>
      </c>
      <c r="Z968" s="18">
        <f t="shared" si="314"/>
        <v>0.24570337364735836</v>
      </c>
      <c r="AA968" s="47">
        <f t="shared" si="315"/>
        <v>753</v>
      </c>
      <c r="AB968" s="6">
        <f t="shared" si="316"/>
        <v>247</v>
      </c>
      <c r="AC968" s="40">
        <v>412</v>
      </c>
      <c r="AD968" s="40">
        <f t="shared" si="317"/>
        <v>0</v>
      </c>
      <c r="AE968" s="41">
        <f t="shared" si="318"/>
        <v>1</v>
      </c>
      <c r="AF968" s="4">
        <v>24</v>
      </c>
      <c r="AG968" s="4">
        <v>27</v>
      </c>
      <c r="AH968" s="87">
        <f t="shared" si="319"/>
        <v>0.125</v>
      </c>
      <c r="AI968" s="43">
        <f t="shared" si="320"/>
        <v>0.22222222222222221</v>
      </c>
      <c r="AJ968" s="53">
        <f t="shared" si="321"/>
        <v>423</v>
      </c>
      <c r="AK968" s="53">
        <f t="shared" si="322"/>
        <v>21</v>
      </c>
      <c r="AL968" s="53">
        <f t="shared" si="323"/>
        <v>4</v>
      </c>
      <c r="AM968" s="88">
        <f t="shared" si="324"/>
        <v>1680</v>
      </c>
      <c r="AN968" s="88">
        <f t="shared" si="325"/>
        <v>4800</v>
      </c>
    </row>
    <row r="969" spans="1:40" ht="24" hidden="1" x14ac:dyDescent="0.25">
      <c r="A969" s="11" t="s">
        <v>948</v>
      </c>
      <c r="B969" s="13" t="s">
        <v>950</v>
      </c>
      <c r="C969" s="1" t="str">
        <f t="shared" si="309"/>
        <v>ZONGULDAK</v>
      </c>
      <c r="D969" s="14">
        <v>61</v>
      </c>
      <c r="E969" s="14">
        <v>357</v>
      </c>
      <c r="F969" s="14">
        <v>498</v>
      </c>
      <c r="G969" s="14">
        <v>916</v>
      </c>
      <c r="H969" s="15">
        <v>52</v>
      </c>
      <c r="I969" s="15">
        <v>296</v>
      </c>
      <c r="J969" s="15">
        <v>522</v>
      </c>
      <c r="K969" s="15">
        <v>870</v>
      </c>
      <c r="L969" s="49">
        <v>82</v>
      </c>
      <c r="M969" s="6">
        <v>94</v>
      </c>
      <c r="N969" s="16">
        <f t="shared" si="307"/>
        <v>-46</v>
      </c>
      <c r="O969" s="17">
        <f t="shared" si="308"/>
        <v>-5.0218340611353711E-2</v>
      </c>
      <c r="P969" s="10">
        <v>679</v>
      </c>
      <c r="Q969" s="10">
        <v>1072</v>
      </c>
      <c r="R969" s="10">
        <v>796</v>
      </c>
      <c r="S969" s="10">
        <v>1047</v>
      </c>
      <c r="T969" s="10">
        <v>1868</v>
      </c>
      <c r="U969" s="10">
        <v>2547</v>
      </c>
      <c r="V969" s="18">
        <f t="shared" si="310"/>
        <v>7.6583210603829166E-2</v>
      </c>
      <c r="W969" s="18">
        <f t="shared" si="311"/>
        <v>0.27611940298507465</v>
      </c>
      <c r="X969" s="18">
        <f t="shared" si="312"/>
        <v>0.64070351758793975</v>
      </c>
      <c r="Y969" s="18">
        <f t="shared" si="313"/>
        <v>0.43147751605995716</v>
      </c>
      <c r="Z969" s="18">
        <f t="shared" si="314"/>
        <v>0.33686690223792698</v>
      </c>
      <c r="AA969" s="47">
        <f t="shared" si="315"/>
        <v>1062</v>
      </c>
      <c r="AB969" s="6">
        <f t="shared" si="316"/>
        <v>286</v>
      </c>
      <c r="AC969" s="40">
        <v>830</v>
      </c>
      <c r="AD969" s="40">
        <f t="shared" si="317"/>
        <v>40</v>
      </c>
      <c r="AE969" s="41">
        <f t="shared" si="318"/>
        <v>0.95402298850574707</v>
      </c>
      <c r="AF969" s="4">
        <v>55</v>
      </c>
      <c r="AG969" s="4">
        <v>54</v>
      </c>
      <c r="AH969" s="87">
        <f t="shared" si="319"/>
        <v>0</v>
      </c>
      <c r="AI969" s="43">
        <f t="shared" si="320"/>
        <v>0</v>
      </c>
      <c r="AJ969" s="53">
        <f t="shared" si="321"/>
        <v>501.59999999999991</v>
      </c>
      <c r="AK969" s="53">
        <f t="shared" si="322"/>
        <v>25</v>
      </c>
      <c r="AL969" s="53">
        <f t="shared" si="323"/>
        <v>5</v>
      </c>
      <c r="AM969" s="88">
        <f t="shared" si="324"/>
        <v>2000</v>
      </c>
      <c r="AN969" s="88">
        <f t="shared" si="325"/>
        <v>6000</v>
      </c>
    </row>
    <row r="970" spans="1:40" ht="24" hidden="1" x14ac:dyDescent="0.25">
      <c r="A970" s="11" t="s">
        <v>948</v>
      </c>
      <c r="B970" s="13" t="s">
        <v>951</v>
      </c>
      <c r="C970" s="1" t="str">
        <f t="shared" si="309"/>
        <v>ZONGULDAK</v>
      </c>
      <c r="D970" s="14">
        <v>23</v>
      </c>
      <c r="E970" s="14">
        <v>81</v>
      </c>
      <c r="F970" s="14">
        <v>259</v>
      </c>
      <c r="G970" s="14">
        <v>363</v>
      </c>
      <c r="H970" s="15">
        <v>24</v>
      </c>
      <c r="I970" s="15">
        <v>89</v>
      </c>
      <c r="J970" s="15">
        <v>307</v>
      </c>
      <c r="K970" s="15">
        <v>420</v>
      </c>
      <c r="L970" s="49">
        <v>10</v>
      </c>
      <c r="M970" s="6">
        <v>68</v>
      </c>
      <c r="N970" s="16">
        <f t="shared" si="307"/>
        <v>57</v>
      </c>
      <c r="O970" s="17">
        <f t="shared" si="308"/>
        <v>0.15702479338842976</v>
      </c>
      <c r="P970" s="10">
        <v>459</v>
      </c>
      <c r="Q970" s="10">
        <v>515</v>
      </c>
      <c r="R970" s="10">
        <v>432</v>
      </c>
      <c r="S970" s="10">
        <v>542</v>
      </c>
      <c r="T970" s="10">
        <v>947</v>
      </c>
      <c r="U970" s="10">
        <v>1406</v>
      </c>
      <c r="V970" s="18">
        <f t="shared" si="310"/>
        <v>5.2287581699346407E-2</v>
      </c>
      <c r="W970" s="18">
        <f t="shared" si="311"/>
        <v>0.17281553398058253</v>
      </c>
      <c r="X970" s="18">
        <f t="shared" si="312"/>
        <v>0.57638888888888884</v>
      </c>
      <c r="Y970" s="18">
        <f t="shared" si="313"/>
        <v>0.35691657866948256</v>
      </c>
      <c r="Z970" s="18">
        <f t="shared" si="314"/>
        <v>0.25746799431009959</v>
      </c>
      <c r="AA970" s="47">
        <f t="shared" si="315"/>
        <v>609</v>
      </c>
      <c r="AB970" s="6">
        <f t="shared" si="316"/>
        <v>183</v>
      </c>
      <c r="AC970" s="40">
        <v>409</v>
      </c>
      <c r="AD970" s="40">
        <f t="shared" si="317"/>
        <v>11</v>
      </c>
      <c r="AE970" s="41">
        <f t="shared" si="318"/>
        <v>0.97380952380952379</v>
      </c>
      <c r="AF970" s="4">
        <v>17</v>
      </c>
      <c r="AG970" s="4">
        <v>22</v>
      </c>
      <c r="AH970" s="87">
        <f t="shared" si="319"/>
        <v>0.29411764705882354</v>
      </c>
      <c r="AI970" s="43">
        <f t="shared" si="320"/>
        <v>0.45454545454545453</v>
      </c>
      <c r="AJ970" s="53">
        <f t="shared" si="321"/>
        <v>324.89999999999998</v>
      </c>
      <c r="AK970" s="53">
        <f t="shared" si="322"/>
        <v>16</v>
      </c>
      <c r="AL970" s="53">
        <f t="shared" si="323"/>
        <v>3</v>
      </c>
      <c r="AM970" s="88">
        <f t="shared" si="324"/>
        <v>1280</v>
      </c>
      <c r="AN970" s="88">
        <f t="shared" si="325"/>
        <v>3600</v>
      </c>
    </row>
    <row r="971" spans="1:40" ht="24" hidden="1" x14ac:dyDescent="0.25">
      <c r="A971" s="11" t="s">
        <v>948</v>
      </c>
      <c r="B971" s="13" t="s">
        <v>1029</v>
      </c>
      <c r="C971" s="1" t="str">
        <f t="shared" si="309"/>
        <v>ZONGULDAK</v>
      </c>
      <c r="D971" s="14">
        <v>131</v>
      </c>
      <c r="E971" s="14">
        <v>705</v>
      </c>
      <c r="F971" s="14">
        <v>1284</v>
      </c>
      <c r="G971" s="14">
        <v>2120</v>
      </c>
      <c r="H971" s="15">
        <v>168</v>
      </c>
      <c r="I971" s="15">
        <v>513</v>
      </c>
      <c r="J971" s="15">
        <v>1506</v>
      </c>
      <c r="K971" s="15">
        <v>2187</v>
      </c>
      <c r="L971" s="49">
        <v>108</v>
      </c>
      <c r="M971" s="6">
        <v>374</v>
      </c>
      <c r="N971" s="16">
        <f t="shared" si="307"/>
        <v>67</v>
      </c>
      <c r="O971" s="17">
        <f t="shared" si="308"/>
        <v>3.160377358490566E-2</v>
      </c>
      <c r="P971" s="10">
        <v>1846</v>
      </c>
      <c r="Q971" s="10">
        <v>2512</v>
      </c>
      <c r="R971" s="10">
        <v>2077</v>
      </c>
      <c r="S971" s="10">
        <v>2687</v>
      </c>
      <c r="T971" s="10">
        <v>4589</v>
      </c>
      <c r="U971" s="10">
        <v>6435</v>
      </c>
      <c r="V971" s="18">
        <f t="shared" si="310"/>
        <v>9.1007583965330444E-2</v>
      </c>
      <c r="W971" s="18">
        <f t="shared" si="311"/>
        <v>0.20421974522292993</v>
      </c>
      <c r="X971" s="18">
        <f t="shared" si="312"/>
        <v>0.59701492537313428</v>
      </c>
      <c r="Y971" s="18">
        <f t="shared" si="313"/>
        <v>0.38200043582479842</v>
      </c>
      <c r="Z971" s="18">
        <f t="shared" si="314"/>
        <v>0.29852369852369853</v>
      </c>
      <c r="AA971" s="47">
        <f t="shared" si="315"/>
        <v>2836</v>
      </c>
      <c r="AB971" s="6">
        <f t="shared" si="316"/>
        <v>837</v>
      </c>
      <c r="AC971" s="40">
        <v>1928</v>
      </c>
      <c r="AD971" s="40">
        <f t="shared" si="317"/>
        <v>259</v>
      </c>
      <c r="AE971" s="41">
        <f t="shared" si="318"/>
        <v>0.88157293095564704</v>
      </c>
      <c r="AF971" s="4">
        <v>96</v>
      </c>
      <c r="AG971" s="4">
        <v>115</v>
      </c>
      <c r="AH971" s="87">
        <f t="shared" si="319"/>
        <v>0.19791666666666666</v>
      </c>
      <c r="AI971" s="43">
        <f t="shared" si="320"/>
        <v>0.33043478260869563</v>
      </c>
      <c r="AJ971" s="53">
        <f t="shared" si="321"/>
        <v>1459.2999999999997</v>
      </c>
      <c r="AK971" s="53">
        <f t="shared" si="322"/>
        <v>72</v>
      </c>
      <c r="AL971" s="53">
        <f t="shared" si="323"/>
        <v>14</v>
      </c>
      <c r="AM971" s="88">
        <f t="shared" si="324"/>
        <v>5760</v>
      </c>
      <c r="AN971" s="88">
        <f t="shared" si="325"/>
        <v>16800</v>
      </c>
    </row>
    <row r="972" spans="1:40" ht="24" hidden="1" x14ac:dyDescent="0.25">
      <c r="A972" s="11" t="s">
        <v>948</v>
      </c>
      <c r="B972" s="13" t="s">
        <v>952</v>
      </c>
      <c r="C972" s="1" t="str">
        <f t="shared" si="309"/>
        <v>ZONGULDAK</v>
      </c>
      <c r="D972" s="14">
        <v>31</v>
      </c>
      <c r="E972" s="14">
        <v>111</v>
      </c>
      <c r="F972" s="14">
        <v>133</v>
      </c>
      <c r="G972" s="14">
        <v>275</v>
      </c>
      <c r="H972" s="15">
        <v>22</v>
      </c>
      <c r="I972" s="15">
        <v>90</v>
      </c>
      <c r="J972" s="15">
        <v>149</v>
      </c>
      <c r="K972" s="15">
        <v>261</v>
      </c>
      <c r="L972" s="49">
        <v>16</v>
      </c>
      <c r="M972" s="6">
        <v>30</v>
      </c>
      <c r="N972" s="16">
        <f t="shared" si="307"/>
        <v>-14</v>
      </c>
      <c r="O972" s="17">
        <f t="shared" si="308"/>
        <v>-5.0909090909090911E-2</v>
      </c>
      <c r="P972" s="10">
        <v>213</v>
      </c>
      <c r="Q972" s="10">
        <v>223</v>
      </c>
      <c r="R972" s="10">
        <v>208</v>
      </c>
      <c r="S972" s="10">
        <v>265</v>
      </c>
      <c r="T972" s="10">
        <v>431</v>
      </c>
      <c r="U972" s="10">
        <v>644</v>
      </c>
      <c r="V972" s="18">
        <f t="shared" si="310"/>
        <v>0.10328638497652583</v>
      </c>
      <c r="W972" s="18">
        <f t="shared" si="311"/>
        <v>0.40358744394618834</v>
      </c>
      <c r="X972" s="18">
        <f t="shared" si="312"/>
        <v>0.64903846153846156</v>
      </c>
      <c r="Y972" s="18">
        <f t="shared" si="313"/>
        <v>0.52204176334106733</v>
      </c>
      <c r="Z972" s="18">
        <f t="shared" si="314"/>
        <v>0.38354037267080743</v>
      </c>
      <c r="AA972" s="47">
        <f t="shared" si="315"/>
        <v>206</v>
      </c>
      <c r="AB972" s="6">
        <f t="shared" si="316"/>
        <v>73</v>
      </c>
      <c r="AC972" s="40">
        <v>261</v>
      </c>
      <c r="AD972" s="40">
        <f t="shared" si="317"/>
        <v>0</v>
      </c>
      <c r="AE972" s="41">
        <f t="shared" si="318"/>
        <v>1</v>
      </c>
      <c r="AF972" s="4">
        <v>17</v>
      </c>
      <c r="AG972" s="4">
        <v>16</v>
      </c>
      <c r="AH972" s="87">
        <f t="shared" si="319"/>
        <v>0</v>
      </c>
      <c r="AI972" s="43">
        <f t="shared" si="320"/>
        <v>0</v>
      </c>
      <c r="AJ972" s="53">
        <f t="shared" si="321"/>
        <v>76.699999999999989</v>
      </c>
      <c r="AK972" s="53">
        <f t="shared" si="322"/>
        <v>3</v>
      </c>
      <c r="AL972" s="53">
        <f t="shared" si="323"/>
        <v>0</v>
      </c>
      <c r="AM972" s="88">
        <f t="shared" si="324"/>
        <v>240</v>
      </c>
      <c r="AN972" s="88">
        <f t="shared" si="325"/>
        <v>0</v>
      </c>
    </row>
    <row r="973" spans="1:40" ht="24" hidden="1" x14ac:dyDescent="0.25">
      <c r="A973" s="28" t="s">
        <v>948</v>
      </c>
      <c r="B973" s="28" t="s">
        <v>953</v>
      </c>
      <c r="C973" s="1" t="str">
        <f t="shared" si="309"/>
        <v>ZONGULDAK</v>
      </c>
      <c r="D973" s="29">
        <v>17</v>
      </c>
      <c r="E973" s="29">
        <v>22</v>
      </c>
      <c r="F973" s="29">
        <v>352</v>
      </c>
      <c r="G973" s="14">
        <f>D973+E973+F973</f>
        <v>391</v>
      </c>
      <c r="H973" s="15">
        <v>20</v>
      </c>
      <c r="I973" s="15">
        <v>142</v>
      </c>
      <c r="J973" s="15">
        <v>293</v>
      </c>
      <c r="K973" s="15">
        <v>455</v>
      </c>
      <c r="L973" s="49">
        <v>15</v>
      </c>
      <c r="M973" s="6">
        <v>58</v>
      </c>
      <c r="N973" s="16">
        <f t="shared" si="307"/>
        <v>64</v>
      </c>
      <c r="O973" s="17">
        <f t="shared" si="308"/>
        <v>0.16368286445012789</v>
      </c>
      <c r="P973" s="10">
        <v>392</v>
      </c>
      <c r="Q973" s="10">
        <v>606</v>
      </c>
      <c r="R973" s="10">
        <v>411</v>
      </c>
      <c r="S973" s="10">
        <v>561</v>
      </c>
      <c r="T973" s="10">
        <v>1017</v>
      </c>
      <c r="U973" s="10">
        <v>1409</v>
      </c>
      <c r="V973" s="18">
        <f t="shared" si="310"/>
        <v>5.1020408163265307E-2</v>
      </c>
      <c r="W973" s="18">
        <f t="shared" si="311"/>
        <v>0.23432343234323433</v>
      </c>
      <c r="X973" s="18">
        <f t="shared" si="312"/>
        <v>0.6082725060827251</v>
      </c>
      <c r="Y973" s="18">
        <f t="shared" si="313"/>
        <v>0.3854473942969518</v>
      </c>
      <c r="Z973" s="18">
        <f t="shared" si="314"/>
        <v>0.29240596167494676</v>
      </c>
      <c r="AA973" s="47">
        <f t="shared" si="315"/>
        <v>625</v>
      </c>
      <c r="AB973" s="6">
        <f t="shared" si="316"/>
        <v>161</v>
      </c>
      <c r="AC973" s="40">
        <v>455</v>
      </c>
      <c r="AD973" s="40">
        <f t="shared" si="317"/>
        <v>0</v>
      </c>
      <c r="AE973" s="41">
        <f t="shared" si="318"/>
        <v>1</v>
      </c>
      <c r="AF973" s="4">
        <v>20</v>
      </c>
      <c r="AG973" s="4">
        <v>25</v>
      </c>
      <c r="AH973" s="87">
        <f t="shared" si="319"/>
        <v>0.25</v>
      </c>
      <c r="AI973" s="43">
        <f t="shared" si="320"/>
        <v>0.4</v>
      </c>
      <c r="AJ973" s="53">
        <f t="shared" si="321"/>
        <v>319.89999999999998</v>
      </c>
      <c r="AK973" s="53">
        <f t="shared" si="322"/>
        <v>15</v>
      </c>
      <c r="AL973" s="53">
        <f t="shared" si="323"/>
        <v>3</v>
      </c>
      <c r="AM973" s="88">
        <f t="shared" si="324"/>
        <v>1200</v>
      </c>
      <c r="AN973" s="88">
        <f t="shared" si="325"/>
        <v>3600</v>
      </c>
    </row>
    <row r="974" spans="1:40" ht="24" hidden="1" x14ac:dyDescent="0.25">
      <c r="A974" s="28" t="s">
        <v>948</v>
      </c>
      <c r="B974" s="28" t="s">
        <v>954</v>
      </c>
      <c r="C974" s="1" t="str">
        <f t="shared" si="309"/>
        <v>ZONGULDAK</v>
      </c>
      <c r="D974" s="29">
        <v>14</v>
      </c>
      <c r="E974" s="29">
        <v>77</v>
      </c>
      <c r="F974" s="29">
        <v>352</v>
      </c>
      <c r="G974" s="14">
        <f>D974+E974+F974</f>
        <v>443</v>
      </c>
      <c r="H974" s="15">
        <v>63</v>
      </c>
      <c r="I974" s="15">
        <v>137</v>
      </c>
      <c r="J974" s="15">
        <v>267</v>
      </c>
      <c r="K974" s="15">
        <v>467</v>
      </c>
      <c r="L974" s="49">
        <v>27</v>
      </c>
      <c r="M974" s="6">
        <v>73</v>
      </c>
      <c r="N974" s="16">
        <f t="shared" si="307"/>
        <v>24</v>
      </c>
      <c r="O974" s="17">
        <f t="shared" si="308"/>
        <v>5.4176072234762979E-2</v>
      </c>
      <c r="P974" s="10">
        <v>427</v>
      </c>
      <c r="Q974" s="10">
        <v>551</v>
      </c>
      <c r="R974" s="10">
        <v>423</v>
      </c>
      <c r="S974" s="10">
        <v>556</v>
      </c>
      <c r="T974" s="10">
        <v>974</v>
      </c>
      <c r="U974" s="10">
        <v>1401</v>
      </c>
      <c r="V974" s="18">
        <f t="shared" si="310"/>
        <v>0.14754098360655737</v>
      </c>
      <c r="W974" s="18">
        <f t="shared" si="311"/>
        <v>0.24863883847549909</v>
      </c>
      <c r="X974" s="18">
        <f t="shared" si="312"/>
        <v>0.52245862884160754</v>
      </c>
      <c r="Y974" s="18">
        <f t="shared" si="313"/>
        <v>0.36755646817248461</v>
      </c>
      <c r="Z974" s="18">
        <f t="shared" si="314"/>
        <v>0.30049964311206279</v>
      </c>
      <c r="AA974" s="47">
        <f t="shared" si="315"/>
        <v>616</v>
      </c>
      <c r="AB974" s="6">
        <f t="shared" si="316"/>
        <v>202</v>
      </c>
      <c r="AC974" s="40">
        <v>467</v>
      </c>
      <c r="AD974" s="40">
        <f t="shared" si="317"/>
        <v>0</v>
      </c>
      <c r="AE974" s="41">
        <f t="shared" si="318"/>
        <v>1</v>
      </c>
      <c r="AF974" s="4">
        <v>23</v>
      </c>
      <c r="AG974" s="4">
        <v>27</v>
      </c>
      <c r="AH974" s="87">
        <f t="shared" si="319"/>
        <v>0.17391304347826086</v>
      </c>
      <c r="AI974" s="43">
        <f t="shared" si="320"/>
        <v>0.29629629629629628</v>
      </c>
      <c r="AJ974" s="53">
        <f t="shared" si="321"/>
        <v>323.79999999999995</v>
      </c>
      <c r="AK974" s="53">
        <f t="shared" si="322"/>
        <v>16</v>
      </c>
      <c r="AL974" s="53">
        <f t="shared" si="323"/>
        <v>3</v>
      </c>
      <c r="AM974" s="88">
        <f t="shared" si="324"/>
        <v>1280</v>
      </c>
      <c r="AN974" s="88">
        <f t="shared" si="325"/>
        <v>3600</v>
      </c>
    </row>
    <row r="975" spans="1:40" ht="24" hidden="1" x14ac:dyDescent="0.25">
      <c r="A975" s="11" t="s">
        <v>948</v>
      </c>
      <c r="B975" s="13" t="s">
        <v>1090</v>
      </c>
      <c r="C975" s="1" t="str">
        <f t="shared" si="309"/>
        <v>ZONGULDAK</v>
      </c>
      <c r="D975" s="14">
        <v>194</v>
      </c>
      <c r="E975" s="14">
        <v>900</v>
      </c>
      <c r="F975" s="14">
        <v>1299</v>
      </c>
      <c r="G975" s="14">
        <v>2393</v>
      </c>
      <c r="H975" s="15">
        <v>157</v>
      </c>
      <c r="I975" s="15">
        <v>518</v>
      </c>
      <c r="J975" s="15">
        <v>1002</v>
      </c>
      <c r="K975" s="15">
        <v>1677</v>
      </c>
      <c r="L975" s="49">
        <v>61</v>
      </c>
      <c r="M975" s="6">
        <v>223</v>
      </c>
      <c r="N975" s="16">
        <f t="shared" si="307"/>
        <v>-716</v>
      </c>
      <c r="O975" s="17">
        <f t="shared" si="308"/>
        <v>-0.29920601755119097</v>
      </c>
      <c r="P975" s="10">
        <v>1079</v>
      </c>
      <c r="Q975" s="10">
        <v>1468</v>
      </c>
      <c r="R975" s="10">
        <v>1154</v>
      </c>
      <c r="S975" s="10">
        <v>1535</v>
      </c>
      <c r="T975" s="10">
        <v>2622</v>
      </c>
      <c r="U975" s="10">
        <v>3701</v>
      </c>
      <c r="V975" s="18">
        <f t="shared" si="310"/>
        <v>0.14550509731232622</v>
      </c>
      <c r="W975" s="18">
        <f t="shared" si="311"/>
        <v>0.35286103542234332</v>
      </c>
      <c r="X975" s="18">
        <f t="shared" si="312"/>
        <v>0.72790294627383012</v>
      </c>
      <c r="Y975" s="18">
        <f t="shared" si="313"/>
        <v>0.5179252479023646</v>
      </c>
      <c r="Z975" s="18">
        <f t="shared" si="314"/>
        <v>0.40934882464198863</v>
      </c>
      <c r="AA975" s="47">
        <f t="shared" si="315"/>
        <v>1264</v>
      </c>
      <c r="AB975" s="6">
        <f t="shared" si="316"/>
        <v>314</v>
      </c>
      <c r="AC975" s="40">
        <v>1287</v>
      </c>
      <c r="AD975" s="40">
        <f t="shared" si="317"/>
        <v>390</v>
      </c>
      <c r="AE975" s="41">
        <f t="shared" si="318"/>
        <v>0.76744186046511631</v>
      </c>
      <c r="AF975" s="4">
        <v>63</v>
      </c>
      <c r="AG975" s="4">
        <v>73</v>
      </c>
      <c r="AH975" s="87">
        <f t="shared" si="319"/>
        <v>0.15873015873015872</v>
      </c>
      <c r="AI975" s="43">
        <f t="shared" si="320"/>
        <v>0.27397260273972601</v>
      </c>
      <c r="AJ975" s="53">
        <f t="shared" si="321"/>
        <v>477.39999999999986</v>
      </c>
      <c r="AK975" s="53">
        <f t="shared" si="322"/>
        <v>23</v>
      </c>
      <c r="AL975" s="53">
        <f t="shared" si="323"/>
        <v>4</v>
      </c>
      <c r="AM975" s="88">
        <f t="shared" si="324"/>
        <v>1840</v>
      </c>
      <c r="AN975" s="88">
        <f t="shared" si="325"/>
        <v>4800</v>
      </c>
    </row>
    <row r="976" spans="1:40" hidden="1" x14ac:dyDescent="0.2">
      <c r="A976" s="30" t="s">
        <v>261</v>
      </c>
      <c r="B976" s="31" t="s">
        <v>1112</v>
      </c>
      <c r="C976" s="1" t="str">
        <f t="shared" si="309"/>
        <v>DENİZLİ</v>
      </c>
      <c r="D976" s="32">
        <v>1010</v>
      </c>
      <c r="E976" s="32">
        <v>2828</v>
      </c>
      <c r="F976" s="32">
        <v>5860</v>
      </c>
      <c r="G976" s="32">
        <v>9698</v>
      </c>
      <c r="H976" s="15">
        <v>0</v>
      </c>
      <c r="I976" s="15">
        <v>0</v>
      </c>
      <c r="J976" s="15">
        <v>0</v>
      </c>
      <c r="K976" s="15">
        <v>0</v>
      </c>
      <c r="L976" s="15"/>
      <c r="M976" s="15"/>
      <c r="N976" s="16">
        <v>0</v>
      </c>
      <c r="O976" s="17">
        <v>0</v>
      </c>
      <c r="X976" s="18"/>
      <c r="Y976" s="18"/>
      <c r="Z976" s="18"/>
      <c r="AA976" s="47"/>
      <c r="AC976" s="40"/>
      <c r="AD976" s="40"/>
      <c r="AE976" s="41"/>
      <c r="AH976" s="87"/>
      <c r="AI976" s="43"/>
      <c r="AJ976" s="53">
        <f t="shared" ref="AJ976:AJ988" si="326">IF((T976*0.7)-((I976+J976+L976)-M976)&gt;0,(T976*0.7)-((I976+J976+L976)-M976),0)</f>
        <v>0</v>
      </c>
      <c r="AK976" s="53">
        <f t="shared" ref="AK976:AK988" si="327">IF(AJ976/20&gt;0,INT(AJ976/20),0)</f>
        <v>0</v>
      </c>
      <c r="AL976" s="53">
        <f t="shared" ref="AL976:AL990" si="328">IF(AK976/5&gt;0.49,INT(AK976/5),0)</f>
        <v>0</v>
      </c>
      <c r="AM976" s="88">
        <f t="shared" si="324"/>
        <v>0</v>
      </c>
      <c r="AN976" s="88">
        <f t="shared" si="325"/>
        <v>0</v>
      </c>
    </row>
    <row r="977" spans="1:40" hidden="1" x14ac:dyDescent="0.2">
      <c r="A977" s="30" t="s">
        <v>917</v>
      </c>
      <c r="B977" s="31" t="s">
        <v>1113</v>
      </c>
      <c r="C977" s="1" t="str">
        <f t="shared" si="309"/>
        <v>VAN</v>
      </c>
      <c r="D977" s="32">
        <v>287</v>
      </c>
      <c r="E977" s="32">
        <v>1761</v>
      </c>
      <c r="F977" s="32">
        <v>1982</v>
      </c>
      <c r="G977" s="32">
        <v>4030</v>
      </c>
      <c r="H977" s="15">
        <v>0</v>
      </c>
      <c r="I977" s="15">
        <v>0</v>
      </c>
      <c r="J977" s="15">
        <v>0</v>
      </c>
      <c r="K977" s="15">
        <v>0</v>
      </c>
      <c r="L977" s="15"/>
      <c r="M977" s="15"/>
      <c r="N977" s="16">
        <v>0</v>
      </c>
      <c r="O977" s="17">
        <v>0</v>
      </c>
      <c r="X977" s="18"/>
      <c r="Y977" s="18"/>
      <c r="Z977" s="18"/>
      <c r="AA977" s="47"/>
      <c r="AC977" s="40"/>
      <c r="AD977" s="40"/>
      <c r="AE977" s="41"/>
      <c r="AH977" s="87"/>
      <c r="AI977" s="43"/>
      <c r="AJ977" s="53">
        <f t="shared" si="326"/>
        <v>0</v>
      </c>
      <c r="AK977" s="53">
        <f t="shared" si="327"/>
        <v>0</v>
      </c>
      <c r="AL977" s="53">
        <f t="shared" si="328"/>
        <v>0</v>
      </c>
      <c r="AM977" s="88">
        <f t="shared" si="324"/>
        <v>0</v>
      </c>
      <c r="AN977" s="88">
        <f t="shared" si="325"/>
        <v>0</v>
      </c>
    </row>
    <row r="978" spans="1:40" hidden="1" x14ac:dyDescent="0.2">
      <c r="A978" s="30" t="s">
        <v>845</v>
      </c>
      <c r="B978" s="31" t="s">
        <v>1114</v>
      </c>
      <c r="C978" s="1" t="str">
        <f t="shared" si="309"/>
        <v>ŞANLIURFA</v>
      </c>
      <c r="D978" s="32">
        <v>1280</v>
      </c>
      <c r="E978" s="32">
        <v>8701</v>
      </c>
      <c r="F978" s="32">
        <v>6731</v>
      </c>
      <c r="G978" s="32">
        <v>16712</v>
      </c>
      <c r="H978" s="15">
        <v>0</v>
      </c>
      <c r="I978" s="15">
        <v>0</v>
      </c>
      <c r="J978" s="15">
        <v>0</v>
      </c>
      <c r="K978" s="15">
        <v>0</v>
      </c>
      <c r="L978" s="15"/>
      <c r="M978" s="15"/>
      <c r="N978" s="16">
        <v>0</v>
      </c>
      <c r="O978" s="17">
        <v>0</v>
      </c>
      <c r="X978" s="18"/>
      <c r="Y978" s="18"/>
      <c r="Z978" s="18"/>
      <c r="AA978" s="47"/>
      <c r="AC978" s="40"/>
      <c r="AD978" s="40"/>
      <c r="AE978" s="41"/>
      <c r="AH978" s="87"/>
      <c r="AI978" s="43"/>
      <c r="AJ978" s="53">
        <f t="shared" si="326"/>
        <v>0</v>
      </c>
      <c r="AK978" s="53">
        <f t="shared" si="327"/>
        <v>0</v>
      </c>
      <c r="AL978" s="53">
        <f t="shared" si="328"/>
        <v>0</v>
      </c>
      <c r="AM978" s="88">
        <f t="shared" si="324"/>
        <v>0</v>
      </c>
      <c r="AN978" s="88">
        <f t="shared" si="325"/>
        <v>0</v>
      </c>
    </row>
    <row r="979" spans="1:40" hidden="1" x14ac:dyDescent="0.2">
      <c r="A979" s="30" t="s">
        <v>656</v>
      </c>
      <c r="B979" s="31" t="s">
        <v>1115</v>
      </c>
      <c r="C979" s="1" t="str">
        <f t="shared" si="309"/>
        <v>MALATYA</v>
      </c>
      <c r="D979" s="32">
        <v>673</v>
      </c>
      <c r="E979" s="32">
        <v>2858</v>
      </c>
      <c r="F979" s="32">
        <v>4423</v>
      </c>
      <c r="G979" s="32">
        <v>7954</v>
      </c>
      <c r="H979" s="15">
        <v>0</v>
      </c>
      <c r="I979" s="15">
        <v>0</v>
      </c>
      <c r="J979" s="15">
        <v>0</v>
      </c>
      <c r="K979" s="15">
        <v>0</v>
      </c>
      <c r="L979" s="15"/>
      <c r="M979" s="15"/>
      <c r="N979" s="16">
        <v>0</v>
      </c>
      <c r="O979" s="17">
        <v>0</v>
      </c>
      <c r="X979" s="18"/>
      <c r="Y979" s="18"/>
      <c r="Z979" s="18"/>
      <c r="AA979" s="47"/>
      <c r="AC979" s="40"/>
      <c r="AD979" s="40"/>
      <c r="AE979" s="41"/>
      <c r="AH979" s="87"/>
      <c r="AI979" s="43"/>
      <c r="AJ979" s="53">
        <f t="shared" si="326"/>
        <v>0</v>
      </c>
      <c r="AK979" s="53">
        <f t="shared" si="327"/>
        <v>0</v>
      </c>
      <c r="AL979" s="53">
        <f t="shared" si="328"/>
        <v>0</v>
      </c>
      <c r="AM979" s="88">
        <f t="shared" si="324"/>
        <v>0</v>
      </c>
      <c r="AN979" s="88">
        <f t="shared" si="325"/>
        <v>0</v>
      </c>
    </row>
    <row r="980" spans="1:40" ht="24" hidden="1" x14ac:dyDescent="0.2">
      <c r="A980" s="30" t="s">
        <v>507</v>
      </c>
      <c r="B980" s="31" t="s">
        <v>1116</v>
      </c>
      <c r="C980" s="1" t="str">
        <f t="shared" si="309"/>
        <v>KAHRAMANMARAŞ</v>
      </c>
      <c r="D980" s="32">
        <v>458</v>
      </c>
      <c r="E980" s="32">
        <v>2827</v>
      </c>
      <c r="F980" s="32">
        <v>5372</v>
      </c>
      <c r="G980" s="32">
        <v>8657</v>
      </c>
      <c r="H980" s="15">
        <v>0</v>
      </c>
      <c r="I980" s="15">
        <v>0</v>
      </c>
      <c r="J980" s="15">
        <v>0</v>
      </c>
      <c r="K980" s="15">
        <v>0</v>
      </c>
      <c r="L980" s="15"/>
      <c r="M980" s="15"/>
      <c r="N980" s="16">
        <v>0</v>
      </c>
      <c r="O980" s="17">
        <v>0</v>
      </c>
      <c r="X980" s="18"/>
      <c r="Y980" s="18"/>
      <c r="Z980" s="18"/>
      <c r="AA980" s="47"/>
      <c r="AC980" s="40"/>
      <c r="AD980" s="40"/>
      <c r="AE980" s="41"/>
      <c r="AH980" s="87"/>
      <c r="AI980" s="43"/>
      <c r="AJ980" s="53">
        <f t="shared" si="326"/>
        <v>0</v>
      </c>
      <c r="AK980" s="53">
        <f t="shared" si="327"/>
        <v>0</v>
      </c>
      <c r="AL980" s="53">
        <f t="shared" si="328"/>
        <v>0</v>
      </c>
      <c r="AM980" s="88">
        <f t="shared" si="324"/>
        <v>0</v>
      </c>
      <c r="AN980" s="88">
        <f t="shared" si="325"/>
        <v>0</v>
      </c>
    </row>
    <row r="981" spans="1:40" hidden="1" x14ac:dyDescent="0.2">
      <c r="A981" s="30" t="s">
        <v>405</v>
      </c>
      <c r="B981" s="31" t="s">
        <v>1117</v>
      </c>
      <c r="C981" s="1" t="str">
        <f t="shared" si="309"/>
        <v>HATAY</v>
      </c>
      <c r="D981" s="32">
        <v>727</v>
      </c>
      <c r="E981" s="32">
        <v>4404</v>
      </c>
      <c r="F981" s="32">
        <v>5389</v>
      </c>
      <c r="G981" s="32">
        <v>10520</v>
      </c>
      <c r="H981" s="15">
        <v>0</v>
      </c>
      <c r="I981" s="15">
        <v>0</v>
      </c>
      <c r="J981" s="15">
        <v>0</v>
      </c>
      <c r="K981" s="15">
        <v>0</v>
      </c>
      <c r="L981" s="15"/>
      <c r="M981" s="15"/>
      <c r="N981" s="16">
        <v>0</v>
      </c>
      <c r="O981" s="17">
        <v>0</v>
      </c>
      <c r="X981" s="18"/>
      <c r="Y981" s="18"/>
      <c r="Z981" s="18"/>
      <c r="AA981" s="47"/>
      <c r="AC981" s="40"/>
      <c r="AD981" s="40"/>
      <c r="AE981" s="41"/>
      <c r="AH981" s="87"/>
      <c r="AI981" s="43"/>
      <c r="AJ981" s="53">
        <f t="shared" si="326"/>
        <v>0</v>
      </c>
      <c r="AK981" s="53">
        <f t="shared" si="327"/>
        <v>0</v>
      </c>
      <c r="AL981" s="53">
        <f t="shared" si="328"/>
        <v>0</v>
      </c>
      <c r="AM981" s="88">
        <f t="shared" si="324"/>
        <v>0</v>
      </c>
      <c r="AN981" s="88">
        <f t="shared" si="325"/>
        <v>0</v>
      </c>
    </row>
    <row r="982" spans="1:40" hidden="1" x14ac:dyDescent="0.2">
      <c r="A982" s="30" t="s">
        <v>668</v>
      </c>
      <c r="B982" s="31" t="s">
        <v>1118</v>
      </c>
      <c r="C982" s="1" t="str">
        <f t="shared" si="309"/>
        <v>MANİSA</v>
      </c>
      <c r="D982" s="32">
        <v>307</v>
      </c>
      <c r="E982" s="32">
        <v>868</v>
      </c>
      <c r="F982" s="32">
        <v>1530</v>
      </c>
      <c r="G982" s="32">
        <v>2705</v>
      </c>
      <c r="H982" s="15">
        <v>0</v>
      </c>
      <c r="I982" s="15">
        <v>0</v>
      </c>
      <c r="J982" s="15">
        <v>0</v>
      </c>
      <c r="K982" s="15">
        <v>0</v>
      </c>
      <c r="L982" s="15"/>
      <c r="M982" s="15"/>
      <c r="N982" s="16">
        <v>0</v>
      </c>
      <c r="O982" s="17">
        <v>0</v>
      </c>
      <c r="X982" s="18"/>
      <c r="Y982" s="18"/>
      <c r="Z982" s="18"/>
      <c r="AA982" s="47"/>
      <c r="AC982" s="40"/>
      <c r="AD982" s="40"/>
      <c r="AE982" s="41"/>
      <c r="AH982" s="87"/>
      <c r="AI982" s="43"/>
      <c r="AJ982" s="53">
        <f t="shared" si="326"/>
        <v>0</v>
      </c>
      <c r="AK982" s="53">
        <f t="shared" si="327"/>
        <v>0</v>
      </c>
      <c r="AL982" s="53">
        <f t="shared" si="328"/>
        <v>0</v>
      </c>
      <c r="AM982" s="88">
        <f t="shared" si="324"/>
        <v>0</v>
      </c>
      <c r="AN982" s="88">
        <f t="shared" si="325"/>
        <v>0</v>
      </c>
    </row>
    <row r="983" spans="1:40" hidden="1" x14ac:dyDescent="0.2">
      <c r="A983" s="33" t="s">
        <v>599</v>
      </c>
      <c r="B983" s="33" t="s">
        <v>1119</v>
      </c>
      <c r="C983" s="1" t="str">
        <f t="shared" si="309"/>
        <v>KOCAELİ</v>
      </c>
      <c r="D983" s="34">
        <v>0</v>
      </c>
      <c r="E983" s="34">
        <v>0</v>
      </c>
      <c r="F983" s="34">
        <v>0</v>
      </c>
      <c r="G983" s="34">
        <v>0</v>
      </c>
      <c r="H983" s="8">
        <v>55</v>
      </c>
      <c r="I983" s="8">
        <v>319</v>
      </c>
      <c r="J983" s="8">
        <v>128</v>
      </c>
      <c r="K983" s="8">
        <v>502</v>
      </c>
      <c r="N983" s="16">
        <v>0</v>
      </c>
      <c r="O983" s="17">
        <v>0</v>
      </c>
      <c r="X983" s="18"/>
      <c r="Y983" s="18"/>
      <c r="Z983" s="18"/>
      <c r="AA983" s="47"/>
      <c r="AC983" s="40"/>
      <c r="AD983" s="40">
        <f>K983-AC983</f>
        <v>502</v>
      </c>
      <c r="AE983" s="41">
        <f>AC983/K983</f>
        <v>0</v>
      </c>
      <c r="AH983" s="87"/>
      <c r="AI983" s="43"/>
      <c r="AJ983" s="53">
        <f t="shared" si="326"/>
        <v>0</v>
      </c>
      <c r="AK983" s="53">
        <f t="shared" si="327"/>
        <v>0</v>
      </c>
      <c r="AL983" s="53">
        <f t="shared" si="328"/>
        <v>0</v>
      </c>
      <c r="AM983" s="88">
        <f t="shared" si="324"/>
        <v>0</v>
      </c>
      <c r="AN983" s="88">
        <f t="shared" si="325"/>
        <v>0</v>
      </c>
    </row>
    <row r="984" spans="1:40" hidden="1" x14ac:dyDescent="0.2">
      <c r="A984" s="33" t="s">
        <v>696</v>
      </c>
      <c r="B984" s="33" t="s">
        <v>1120</v>
      </c>
      <c r="C984" s="1" t="str">
        <f t="shared" si="309"/>
        <v>MERSİN</v>
      </c>
      <c r="D984" s="34">
        <v>0</v>
      </c>
      <c r="E984" s="34">
        <v>0</v>
      </c>
      <c r="F984" s="34">
        <v>0</v>
      </c>
      <c r="G984" s="34">
        <v>0</v>
      </c>
      <c r="H984" s="8">
        <v>34</v>
      </c>
      <c r="I984" s="8">
        <v>24</v>
      </c>
      <c r="J984" s="8">
        <v>23</v>
      </c>
      <c r="K984" s="8">
        <v>81</v>
      </c>
      <c r="N984" s="16">
        <v>0</v>
      </c>
      <c r="O984" s="17">
        <v>0</v>
      </c>
      <c r="X984" s="18"/>
      <c r="Y984" s="18"/>
      <c r="Z984" s="18"/>
      <c r="AA984" s="47"/>
      <c r="AC984" s="40"/>
      <c r="AD984" s="40">
        <f>K984-AC984</f>
        <v>81</v>
      </c>
      <c r="AE984" s="41">
        <f>AC984/K984</f>
        <v>0</v>
      </c>
      <c r="AH984" s="87"/>
      <c r="AI984" s="43"/>
      <c r="AJ984" s="53">
        <f t="shared" si="326"/>
        <v>0</v>
      </c>
      <c r="AK984" s="53">
        <f t="shared" si="327"/>
        <v>0</v>
      </c>
      <c r="AL984" s="53">
        <f t="shared" si="328"/>
        <v>0</v>
      </c>
      <c r="AM984" s="88">
        <f t="shared" si="324"/>
        <v>0</v>
      </c>
      <c r="AN984" s="88">
        <f t="shared" si="325"/>
        <v>0</v>
      </c>
    </row>
    <row r="985" spans="1:40" hidden="1" x14ac:dyDescent="0.2">
      <c r="A985" s="33" t="s">
        <v>138</v>
      </c>
      <c r="B985" s="35" t="s">
        <v>1121</v>
      </c>
      <c r="C985" s="1" t="str">
        <f t="shared" si="309"/>
        <v>BALIKESİR</v>
      </c>
      <c r="D985" s="34">
        <v>409</v>
      </c>
      <c r="E985" s="34">
        <v>1254</v>
      </c>
      <c r="F985" s="34">
        <v>2582</v>
      </c>
      <c r="G985" s="34">
        <v>4245</v>
      </c>
      <c r="H985" s="15">
        <v>160</v>
      </c>
      <c r="I985" s="15">
        <v>210</v>
      </c>
      <c r="J985" s="15">
        <v>118</v>
      </c>
      <c r="K985" s="15">
        <v>488</v>
      </c>
      <c r="L985" s="15"/>
      <c r="M985" s="15"/>
      <c r="N985" s="16">
        <v>0</v>
      </c>
      <c r="O985" s="17">
        <v>0</v>
      </c>
      <c r="X985" s="18"/>
      <c r="Y985" s="18"/>
      <c r="Z985" s="18"/>
      <c r="AA985" s="47"/>
      <c r="AC985" s="40"/>
      <c r="AD985" s="40">
        <f>K985-AC985</f>
        <v>488</v>
      </c>
      <c r="AE985" s="41">
        <f>AC985/K985</f>
        <v>0</v>
      </c>
      <c r="AH985" s="87"/>
      <c r="AI985" s="43"/>
      <c r="AJ985" s="53">
        <f t="shared" si="326"/>
        <v>0</v>
      </c>
      <c r="AK985" s="53">
        <f t="shared" si="327"/>
        <v>0</v>
      </c>
      <c r="AL985" s="53">
        <f t="shared" si="328"/>
        <v>0</v>
      </c>
      <c r="AM985" s="88">
        <f t="shared" si="324"/>
        <v>0</v>
      </c>
      <c r="AN985" s="88">
        <f t="shared" si="325"/>
        <v>0</v>
      </c>
    </row>
    <row r="986" spans="1:40" hidden="1" x14ac:dyDescent="0.2">
      <c r="A986" s="11" t="s">
        <v>866</v>
      </c>
      <c r="B986" s="13" t="s">
        <v>1122</v>
      </c>
      <c r="C986" s="1" t="str">
        <f t="shared" si="309"/>
        <v>TEKİRDAĞ</v>
      </c>
      <c r="D986" s="14">
        <v>394</v>
      </c>
      <c r="E986" s="14">
        <v>822</v>
      </c>
      <c r="F986" s="14">
        <v>1470</v>
      </c>
      <c r="G986" s="14">
        <v>2686</v>
      </c>
      <c r="H986" s="15">
        <v>73</v>
      </c>
      <c r="I986" s="15">
        <v>80</v>
      </c>
      <c r="J986" s="15">
        <v>53</v>
      </c>
      <c r="K986" s="15">
        <v>206</v>
      </c>
      <c r="L986" s="15"/>
      <c r="M986" s="15"/>
      <c r="N986" s="16">
        <f>K986-G986</f>
        <v>-2480</v>
      </c>
      <c r="O986" s="17">
        <f>(K986-G986)/G986</f>
        <v>-0.92330603127326882</v>
      </c>
      <c r="P986" s="15"/>
      <c r="Q986" s="15"/>
      <c r="R986" s="15"/>
      <c r="S986" s="15"/>
      <c r="T986" s="15"/>
      <c r="U986" s="15"/>
      <c r="X986" s="18"/>
      <c r="Y986" s="18"/>
      <c r="Z986" s="18"/>
      <c r="AA986" s="47"/>
      <c r="AC986" s="40"/>
      <c r="AD986" s="40">
        <f>K986-AC986</f>
        <v>206</v>
      </c>
      <c r="AE986" s="41">
        <f>AC986/K986</f>
        <v>0</v>
      </c>
      <c r="AH986" s="87"/>
      <c r="AI986" s="43"/>
      <c r="AJ986" s="53">
        <f t="shared" si="326"/>
        <v>0</v>
      </c>
      <c r="AK986" s="53">
        <f t="shared" si="327"/>
        <v>0</v>
      </c>
      <c r="AL986" s="53">
        <f t="shared" si="328"/>
        <v>0</v>
      </c>
      <c r="AM986" s="88">
        <f t="shared" si="324"/>
        <v>0</v>
      </c>
      <c r="AN986" s="88">
        <f t="shared" si="325"/>
        <v>0</v>
      </c>
    </row>
    <row r="987" spans="1:40" hidden="1" x14ac:dyDescent="0.2">
      <c r="A987" s="11"/>
      <c r="B987" s="11"/>
      <c r="C987" s="1">
        <f t="shared" si="309"/>
        <v>0</v>
      </c>
      <c r="D987" s="36"/>
      <c r="E987" s="36"/>
      <c r="F987" s="36"/>
      <c r="G987" s="36"/>
      <c r="H987" s="37"/>
      <c r="I987" s="37"/>
      <c r="J987" s="37"/>
      <c r="K987" s="37"/>
      <c r="L987" s="37"/>
      <c r="X987" s="18"/>
      <c r="Y987" s="18"/>
      <c r="Z987" s="18"/>
      <c r="AA987" s="47"/>
      <c r="AC987" s="40"/>
      <c r="AD987" s="40"/>
      <c r="AE987" s="41"/>
      <c r="AH987" s="87"/>
      <c r="AI987" s="43"/>
      <c r="AJ987" s="53">
        <f t="shared" si="326"/>
        <v>0</v>
      </c>
      <c r="AK987" s="53">
        <f t="shared" si="327"/>
        <v>0</v>
      </c>
      <c r="AL987" s="53">
        <f t="shared" si="328"/>
        <v>0</v>
      </c>
      <c r="AM987" s="88">
        <f t="shared" si="324"/>
        <v>0</v>
      </c>
      <c r="AN987" s="88">
        <f t="shared" si="325"/>
        <v>0</v>
      </c>
    </row>
    <row r="988" spans="1:40" hidden="1" x14ac:dyDescent="0.2">
      <c r="C988" s="1">
        <f t="shared" si="309"/>
        <v>0</v>
      </c>
      <c r="H988" s="15"/>
      <c r="I988" s="15"/>
      <c r="J988" s="15"/>
      <c r="N988" s="16"/>
      <c r="O988" s="17"/>
      <c r="X988" s="18"/>
      <c r="Y988" s="18"/>
      <c r="Z988" s="18"/>
      <c r="AA988" s="47"/>
      <c r="AC988" s="40"/>
      <c r="AD988" s="40"/>
      <c r="AE988" s="41"/>
      <c r="AJ988" s="53">
        <f t="shared" si="326"/>
        <v>0</v>
      </c>
      <c r="AK988" s="53">
        <f t="shared" si="327"/>
        <v>0</v>
      </c>
      <c r="AL988" s="53">
        <f t="shared" si="328"/>
        <v>0</v>
      </c>
      <c r="AM988" s="88">
        <f t="shared" si="324"/>
        <v>0</v>
      </c>
      <c r="AN988" s="88">
        <f t="shared" si="325"/>
        <v>0</v>
      </c>
    </row>
    <row r="989" spans="1:40" hidden="1" x14ac:dyDescent="0.2">
      <c r="C989" s="1">
        <f t="shared" si="309"/>
        <v>0</v>
      </c>
      <c r="D989" s="14">
        <f>SUM(D6:D957)</f>
        <v>89743</v>
      </c>
      <c r="E989" s="14">
        <f>SUM(E6:E957)</f>
        <v>371773</v>
      </c>
      <c r="F989" s="14">
        <f>SUM(F6:F957)</f>
        <v>519552</v>
      </c>
      <c r="G989" s="14">
        <f>SUM(G6:G986)</f>
        <v>1059879</v>
      </c>
      <c r="H989" s="15">
        <f t="shared" ref="H989:J989" si="329">SUM(H6:H988)</f>
        <v>111969</v>
      </c>
      <c r="I989" s="54">
        <f t="shared" si="329"/>
        <v>402326</v>
      </c>
      <c r="J989" s="54">
        <f t="shared" si="329"/>
        <v>642365</v>
      </c>
      <c r="K989" s="73">
        <f>SUM(K6:K988)</f>
        <v>1156660</v>
      </c>
      <c r="L989" s="54">
        <f>SUM(L6:L988)</f>
        <v>74141</v>
      </c>
      <c r="M989" s="55">
        <f>SUM(M6:M988)</f>
        <v>138439</v>
      </c>
      <c r="N989" s="74">
        <f>K989-G990</f>
        <v>97165</v>
      </c>
      <c r="O989" s="17">
        <f t="shared" ref="O989" si="330">(K989-G989)/G989</f>
        <v>9.1313253682731702E-2</v>
      </c>
      <c r="P989" s="15">
        <f>SUM(P6:P988)</f>
        <v>935621</v>
      </c>
      <c r="Q989" s="15">
        <f t="shared" ref="Q989:U989" si="331">SUM(Q6:Q988)</f>
        <v>1237960</v>
      </c>
      <c r="R989" s="15">
        <f t="shared" si="331"/>
        <v>937020</v>
      </c>
      <c r="S989" s="15">
        <f t="shared" si="331"/>
        <v>1249671</v>
      </c>
      <c r="T989" s="56">
        <f>SUM(T6:T988)</f>
        <v>2174980</v>
      </c>
      <c r="U989" s="15">
        <f t="shared" si="331"/>
        <v>3110601</v>
      </c>
      <c r="V989" s="44">
        <f>H989/P989</f>
        <v>0.11967345752179569</v>
      </c>
      <c r="W989" s="44">
        <f>I989/Q989</f>
        <v>0.324991114414036</v>
      </c>
      <c r="X989" s="83">
        <f t="shared" ref="X989" si="332">((J989+L989)-M989)/R989</f>
        <v>0.61692066337965035</v>
      </c>
      <c r="Y989" s="84">
        <f t="shared" ref="Y989" si="333">((I989+J989+L989)-M989)/T989</f>
        <v>0.45075954721422723</v>
      </c>
      <c r="Z989" s="84">
        <f t="shared" ref="Z989" si="334">((K989+L989)-M989)/U989</f>
        <v>0.3511739371266196</v>
      </c>
      <c r="AA989" s="47">
        <f t="shared" ref="AA989" si="335">T989-((I989+J989+L989)-M989)</f>
        <v>1194587</v>
      </c>
      <c r="AB989" s="6">
        <f t="shared" ref="AB989" si="336">R989-((J989+L989)-M989)</f>
        <v>358953</v>
      </c>
      <c r="AC989" s="40">
        <f>SUM(AC6:AC988)</f>
        <v>976296</v>
      </c>
      <c r="AD989" s="40">
        <f>SUM(AD6:AD988)</f>
        <v>180364</v>
      </c>
      <c r="AE989" s="41">
        <f>AC989/K989</f>
        <v>0.84406480728995559</v>
      </c>
      <c r="AF989" s="11">
        <f>SUM(AF6:AF987)</f>
        <v>38214</v>
      </c>
      <c r="AG989" s="11">
        <f>SUM(AG6:AG987)</f>
        <v>52504</v>
      </c>
      <c r="AH989" s="87">
        <f>(AG989-AF989)/AF989</f>
        <v>0.37394672109698018</v>
      </c>
      <c r="AI989" s="43">
        <f>((AG989-AF989)*2)/AG989</f>
        <v>0.54433947889684597</v>
      </c>
      <c r="AJ989" s="53">
        <f>SUM(AJ6:AJ988)</f>
        <v>549026.89999999991</v>
      </c>
      <c r="AK989" s="53">
        <f t="shared" ref="AK989:AL989" si="337">SUM(AK6:AK988)</f>
        <v>26996</v>
      </c>
      <c r="AL989" s="53">
        <f t="shared" si="337"/>
        <v>5080</v>
      </c>
      <c r="AM989" s="88">
        <f t="shared" si="324"/>
        <v>2159680</v>
      </c>
      <c r="AN989" s="88">
        <f t="shared" si="325"/>
        <v>6096000</v>
      </c>
    </row>
    <row r="990" spans="1:40" hidden="1" x14ac:dyDescent="0.2">
      <c r="A990" s="11"/>
      <c r="B990" s="13"/>
      <c r="C990" s="1">
        <f t="shared" si="309"/>
        <v>0</v>
      </c>
      <c r="D990" s="14"/>
      <c r="E990" s="14"/>
      <c r="F990" s="14"/>
      <c r="G990" s="73">
        <v>1059495</v>
      </c>
      <c r="H990" s="15"/>
      <c r="I990" s="15"/>
      <c r="J990" s="15"/>
      <c r="K990" s="15"/>
      <c r="L990" s="15"/>
      <c r="M990" s="15"/>
      <c r="N990" s="16"/>
      <c r="O990" s="17"/>
      <c r="AK990" s="11">
        <f>IF(AJ989/20&gt;0,INT(AJ989/20),0)</f>
        <v>27451</v>
      </c>
      <c r="AL990" s="11">
        <f t="shared" si="328"/>
        <v>5490</v>
      </c>
    </row>
    <row r="991" spans="1:40" hidden="1" x14ac:dyDescent="0.2">
      <c r="C991" s="1">
        <f t="shared" si="309"/>
        <v>0</v>
      </c>
      <c r="M991" s="8">
        <f>J989-M989</f>
        <v>503926</v>
      </c>
      <c r="AJ991" s="65"/>
    </row>
    <row r="992" spans="1:40" hidden="1" x14ac:dyDescent="0.2">
      <c r="C992" s="1">
        <f t="shared" si="309"/>
        <v>0</v>
      </c>
      <c r="Y992" s="11" t="s">
        <v>1001</v>
      </c>
      <c r="AA992" s="11">
        <f>T989</f>
        <v>2174980</v>
      </c>
    </row>
    <row r="993" spans="1:27" hidden="1" x14ac:dyDescent="0.2">
      <c r="A993" s="11"/>
      <c r="B993" s="38"/>
      <c r="C993" s="1">
        <f t="shared" si="309"/>
        <v>0</v>
      </c>
      <c r="D993" s="14"/>
      <c r="E993" s="14"/>
      <c r="F993" s="14"/>
      <c r="G993" s="14" t="s">
        <v>1137</v>
      </c>
      <c r="I993" s="57">
        <f>H989/P989</f>
        <v>0.11967345752179569</v>
      </c>
      <c r="K993" s="15"/>
      <c r="L993" s="15"/>
      <c r="M993" s="15"/>
      <c r="Y993" s="11" t="s">
        <v>1000</v>
      </c>
      <c r="AA993" s="48">
        <f>I989+J989</f>
        <v>1044691</v>
      </c>
    </row>
    <row r="994" spans="1:27" hidden="1" x14ac:dyDescent="0.2">
      <c r="A994" s="11"/>
      <c r="B994" s="38"/>
      <c r="C994" s="1">
        <f t="shared" si="309"/>
        <v>0</v>
      </c>
      <c r="D994" s="14"/>
      <c r="E994" s="14"/>
      <c r="F994" s="14"/>
      <c r="G994" s="14"/>
      <c r="Y994" s="11" t="s">
        <v>999</v>
      </c>
      <c r="AA994" s="48">
        <f>AA993-M989</f>
        <v>906252</v>
      </c>
    </row>
    <row r="995" spans="1:27" hidden="1" x14ac:dyDescent="0.2">
      <c r="A995" s="11"/>
      <c r="B995" s="38"/>
      <c r="C995" s="1">
        <f t="shared" si="309"/>
        <v>0</v>
      </c>
      <c r="D995" s="14"/>
      <c r="E995" s="14"/>
      <c r="F995" s="14"/>
      <c r="K995" s="15"/>
      <c r="L995" s="15"/>
      <c r="M995" s="15"/>
      <c r="Y995" s="11" t="s">
        <v>1002</v>
      </c>
      <c r="AA995" s="48">
        <f>AA992*0.7</f>
        <v>1522486</v>
      </c>
    </row>
    <row r="996" spans="1:27" hidden="1" x14ac:dyDescent="0.2">
      <c r="A996" s="11"/>
      <c r="B996" s="38"/>
      <c r="C996" s="1">
        <f t="shared" si="309"/>
        <v>0</v>
      </c>
      <c r="D996" s="14"/>
      <c r="E996" s="14"/>
      <c r="F996" s="14"/>
      <c r="G996" s="7" t="s">
        <v>992</v>
      </c>
      <c r="I996" s="8">
        <f>(I989+J989+L989)-M989</f>
        <v>980393</v>
      </c>
      <c r="K996" s="15"/>
      <c r="L996" s="15"/>
      <c r="M996" s="15"/>
      <c r="Y996" s="11" t="s">
        <v>1004</v>
      </c>
      <c r="AA996" s="48">
        <f>AA995-AA994</f>
        <v>616234</v>
      </c>
    </row>
    <row r="997" spans="1:27" hidden="1" x14ac:dyDescent="0.2">
      <c r="A997" s="11"/>
      <c r="B997" s="38"/>
      <c r="C997" s="1">
        <f t="shared" si="309"/>
        <v>0</v>
      </c>
      <c r="D997" s="14"/>
      <c r="E997" s="14"/>
      <c r="F997" s="14"/>
      <c r="G997" s="14" t="s">
        <v>990</v>
      </c>
      <c r="H997" s="15"/>
      <c r="I997" s="57">
        <f>((I989+J989)-M989)/T989</f>
        <v>0.41667141766820842</v>
      </c>
      <c r="J997" s="15"/>
      <c r="K997" s="15"/>
      <c r="L997" s="15"/>
      <c r="M997" s="15" t="s">
        <v>1008</v>
      </c>
      <c r="N997" s="81">
        <f>(H989-D989)/D989</f>
        <v>0.24766277035534806</v>
      </c>
      <c r="Y997" s="11" t="s">
        <v>1003</v>
      </c>
      <c r="AA997" s="48">
        <f>L989</f>
        <v>74141</v>
      </c>
    </row>
    <row r="998" spans="1:27" hidden="1" x14ac:dyDescent="0.2">
      <c r="A998" s="11"/>
      <c r="B998" s="38"/>
      <c r="C998" s="1">
        <f t="shared" si="309"/>
        <v>0</v>
      </c>
      <c r="D998" s="14"/>
      <c r="E998" s="14"/>
      <c r="F998" s="14"/>
      <c r="G998" s="14" t="s">
        <v>991</v>
      </c>
      <c r="H998" s="15"/>
      <c r="I998" s="57">
        <f>I996/T989</f>
        <v>0.45075954721422723</v>
      </c>
      <c r="J998" s="15"/>
      <c r="K998" s="15"/>
      <c r="L998" s="15"/>
      <c r="M998" s="15" t="s">
        <v>1009</v>
      </c>
      <c r="N998" s="81">
        <f>(I989-E989)/E989</f>
        <v>8.2181869043744429E-2</v>
      </c>
      <c r="Y998" s="11" t="s">
        <v>1005</v>
      </c>
      <c r="AA998" s="82">
        <f>AA996-AA997</f>
        <v>542093</v>
      </c>
    </row>
    <row r="999" spans="1:27" hidden="1" x14ac:dyDescent="0.2">
      <c r="A999" s="11"/>
      <c r="B999" s="38"/>
      <c r="C999" s="1">
        <f t="shared" si="309"/>
        <v>0</v>
      </c>
      <c r="D999" s="14"/>
      <c r="E999" s="14"/>
      <c r="F999" s="14"/>
      <c r="G999" s="14"/>
      <c r="H999" s="15"/>
      <c r="I999" s="15"/>
      <c r="J999" s="15"/>
      <c r="K999" s="15"/>
      <c r="L999" s="15"/>
      <c r="M999" s="15" t="s">
        <v>1010</v>
      </c>
      <c r="N999" s="81">
        <f>(J989-F989)/F989</f>
        <v>0.2363824987681695</v>
      </c>
    </row>
    <row r="1000" spans="1:27" hidden="1" x14ac:dyDescent="0.2">
      <c r="A1000" s="11"/>
      <c r="B1000" s="38"/>
      <c r="C1000" s="1">
        <f t="shared" si="309"/>
        <v>0</v>
      </c>
      <c r="D1000" s="14"/>
      <c r="E1000" s="14"/>
      <c r="F1000" s="14"/>
      <c r="G1000" s="59" t="s">
        <v>993</v>
      </c>
      <c r="H1000" s="15"/>
      <c r="I1000" s="58">
        <f>(J989+L989)-M989</f>
        <v>578067</v>
      </c>
      <c r="J1000" s="15"/>
      <c r="K1000" s="15"/>
      <c r="L1000" s="15"/>
      <c r="M1000" s="15"/>
    </row>
    <row r="1001" spans="1:27" hidden="1" x14ac:dyDescent="0.2">
      <c r="A1001" s="11"/>
      <c r="B1001" s="38"/>
      <c r="C1001" s="1">
        <f t="shared" si="309"/>
        <v>0</v>
      </c>
      <c r="D1001" s="14"/>
      <c r="E1001" s="14"/>
      <c r="F1001" s="14"/>
      <c r="G1001" s="7" t="s">
        <v>996</v>
      </c>
      <c r="I1001" s="8">
        <f>R989-(I1000)</f>
        <v>358953</v>
      </c>
      <c r="J1001" s="15"/>
      <c r="K1001" s="15"/>
      <c r="L1001" s="15"/>
      <c r="M1001" s="15"/>
    </row>
    <row r="1002" spans="1:27" hidden="1" x14ac:dyDescent="0.2">
      <c r="A1002" s="11"/>
      <c r="B1002" s="38"/>
      <c r="C1002" s="1">
        <f t="shared" si="309"/>
        <v>0</v>
      </c>
      <c r="D1002" s="14"/>
      <c r="E1002" s="14"/>
      <c r="F1002" s="14"/>
      <c r="G1002" s="60" t="s">
        <v>995</v>
      </c>
      <c r="I1002" s="44">
        <f>M991/R989</f>
        <v>0.53779641843290427</v>
      </c>
      <c r="J1002" s="15"/>
      <c r="K1002" s="15"/>
      <c r="L1002" s="15"/>
      <c r="M1002" s="15"/>
    </row>
    <row r="1003" spans="1:27" hidden="1" x14ac:dyDescent="0.2">
      <c r="A1003" s="11"/>
      <c r="B1003" s="38"/>
      <c r="C1003" s="1">
        <f t="shared" si="309"/>
        <v>0</v>
      </c>
      <c r="D1003" s="14"/>
      <c r="E1003" s="14"/>
      <c r="F1003" s="14"/>
      <c r="G1003" s="60" t="s">
        <v>994</v>
      </c>
      <c r="I1003" s="44">
        <f>(M991+L989)/R989</f>
        <v>0.61692066337965035</v>
      </c>
      <c r="J1003" s="61">
        <f>100-61.69</f>
        <v>38.31</v>
      </c>
      <c r="K1003" s="15"/>
      <c r="L1003" s="15"/>
      <c r="M1003" s="15"/>
    </row>
    <row r="1004" spans="1:27" hidden="1" x14ac:dyDescent="0.2">
      <c r="A1004" s="11"/>
      <c r="B1004" s="38"/>
      <c r="C1004" s="38"/>
      <c r="D1004" s="14"/>
      <c r="E1004" s="14"/>
      <c r="F1004" s="14"/>
      <c r="G1004" s="14"/>
      <c r="H1004" s="15"/>
      <c r="I1004" s="15"/>
      <c r="J1004" s="15"/>
      <c r="K1004" s="15"/>
      <c r="L1004" s="15"/>
      <c r="M1004" s="15"/>
    </row>
    <row r="1005" spans="1:27" hidden="1" x14ac:dyDescent="0.2">
      <c r="A1005" s="11"/>
      <c r="B1005" s="38"/>
      <c r="C1005" s="38"/>
      <c r="D1005" s="14"/>
      <c r="E1005" s="14"/>
      <c r="F1005" s="14"/>
      <c r="G1005" s="14"/>
      <c r="H1005" s="15"/>
      <c r="I1005" s="15"/>
      <c r="J1005" s="15"/>
      <c r="K1005" s="15"/>
      <c r="L1005" s="15"/>
      <c r="M1005" s="15"/>
    </row>
    <row r="1006" spans="1:27" hidden="1" x14ac:dyDescent="0.2">
      <c r="A1006" s="11"/>
      <c r="B1006" s="38"/>
      <c r="C1006" s="38"/>
      <c r="D1006" s="14"/>
      <c r="E1006" s="14"/>
      <c r="F1006" s="14"/>
      <c r="G1006" s="7" t="s">
        <v>1134</v>
      </c>
      <c r="H1006" s="15"/>
      <c r="I1006" s="15">
        <f>(H989+I989+J989+L989)-M989</f>
        <v>1092362</v>
      </c>
      <c r="J1006" s="15"/>
      <c r="K1006" s="15"/>
      <c r="L1006" s="15"/>
      <c r="M1006" s="15"/>
    </row>
    <row r="1007" spans="1:27" hidden="1" x14ac:dyDescent="0.2">
      <c r="A1007" s="11"/>
      <c r="B1007" s="38"/>
      <c r="C1007" s="38"/>
      <c r="D1007" s="14"/>
      <c r="E1007" s="14"/>
      <c r="F1007" s="14"/>
      <c r="G1007" s="14" t="s">
        <v>1135</v>
      </c>
      <c r="H1007" s="15"/>
      <c r="I1007" s="57">
        <f>((H989+I989+J989)-M989)/U989</f>
        <v>0.3273389933327997</v>
      </c>
      <c r="J1007" s="15"/>
      <c r="K1007" s="67"/>
      <c r="L1007" s="15"/>
      <c r="M1007" s="15"/>
    </row>
    <row r="1008" spans="1:27" hidden="1" x14ac:dyDescent="0.2">
      <c r="A1008" s="11"/>
      <c r="B1008" s="38"/>
      <c r="C1008" s="38"/>
      <c r="D1008" s="14"/>
      <c r="E1008" s="14"/>
      <c r="F1008" s="14"/>
      <c r="G1008" s="14" t="s">
        <v>1136</v>
      </c>
      <c r="H1008" s="15"/>
      <c r="I1008" s="57">
        <f>I1006/U989</f>
        <v>0.3511739371266196</v>
      </c>
      <c r="J1008" s="15"/>
      <c r="K1008" s="15"/>
      <c r="L1008" s="15"/>
      <c r="M1008" s="15"/>
    </row>
    <row r="1009" spans="1:58" hidden="1" x14ac:dyDescent="0.2">
      <c r="A1009" s="11"/>
      <c r="B1009" s="38"/>
      <c r="C1009" s="38"/>
      <c r="D1009" s="14"/>
      <c r="E1009" s="14"/>
      <c r="F1009" s="14"/>
      <c r="G1009" s="14"/>
      <c r="H1009" s="15"/>
      <c r="I1009" s="15"/>
      <c r="J1009" s="15"/>
      <c r="K1009" s="15"/>
      <c r="L1009" s="15"/>
      <c r="M1009" s="15"/>
    </row>
    <row r="1010" spans="1:58" hidden="1" x14ac:dyDescent="0.2">
      <c r="A1010" s="11"/>
      <c r="B1010" s="38"/>
      <c r="C1010" s="38"/>
      <c r="D1010" s="14"/>
      <c r="E1010" s="14"/>
      <c r="F1010" s="14"/>
      <c r="G1010" s="14"/>
      <c r="H1010" s="15"/>
      <c r="I1010" s="15"/>
      <c r="J1010" s="15"/>
      <c r="K1010" s="15"/>
      <c r="L1010" s="15"/>
      <c r="M1010" s="15"/>
    </row>
    <row r="1011" spans="1:58" hidden="1" x14ac:dyDescent="0.2">
      <c r="A1011" s="11"/>
      <c r="B1011" s="38"/>
      <c r="C1011" s="38"/>
      <c r="D1011" s="14"/>
      <c r="E1011" s="14"/>
      <c r="F1011" s="14"/>
      <c r="G1011" s="14"/>
      <c r="H1011" s="15"/>
      <c r="I1011" s="15"/>
      <c r="J1011" s="15"/>
      <c r="K1011" s="15"/>
      <c r="L1011" s="15"/>
      <c r="M1011" s="15"/>
    </row>
    <row r="1012" spans="1:58" hidden="1" x14ac:dyDescent="0.2">
      <c r="A1012" s="11"/>
      <c r="B1012" s="38"/>
      <c r="C1012" s="38"/>
      <c r="D1012" s="14"/>
      <c r="E1012" s="14"/>
      <c r="F1012" s="14"/>
      <c r="G1012" s="14"/>
      <c r="H1012" s="15"/>
      <c r="I1012" s="15"/>
      <c r="J1012" s="15"/>
      <c r="K1012" s="15"/>
      <c r="L1012" s="15"/>
      <c r="M1012" s="15"/>
    </row>
    <row r="1013" spans="1:58" hidden="1" x14ac:dyDescent="0.2">
      <c r="A1013" s="11"/>
      <c r="B1013" s="38"/>
      <c r="C1013" s="38"/>
      <c r="D1013" s="14"/>
      <c r="E1013" s="14"/>
      <c r="F1013" s="14"/>
      <c r="G1013" s="14"/>
      <c r="H1013" s="15"/>
      <c r="I1013" s="15"/>
      <c r="J1013" s="15"/>
      <c r="K1013" s="66"/>
      <c r="L1013" s="15"/>
      <c r="M1013" s="15"/>
    </row>
    <row r="1014" spans="1:58" hidden="1" x14ac:dyDescent="0.2">
      <c r="A1014" s="11"/>
      <c r="B1014" s="38"/>
      <c r="C1014" s="38"/>
      <c r="D1014" s="14"/>
      <c r="E1014" s="14"/>
      <c r="F1014" s="14"/>
      <c r="G1014" s="14"/>
      <c r="H1014" s="15"/>
      <c r="I1014" s="15"/>
      <c r="J1014" s="15"/>
      <c r="K1014" s="15"/>
      <c r="L1014" s="15"/>
      <c r="M1014" s="15"/>
    </row>
    <row r="1015" spans="1:58" hidden="1" x14ac:dyDescent="0.2">
      <c r="A1015" s="11"/>
      <c r="B1015" s="38"/>
      <c r="C1015" s="38"/>
      <c r="D1015" s="14"/>
      <c r="E1015" s="14"/>
      <c r="F1015" s="14"/>
      <c r="G1015" s="14"/>
      <c r="H1015" s="15"/>
      <c r="I1015" s="15"/>
      <c r="J1015" s="15"/>
      <c r="K1015" s="15"/>
      <c r="L1015" s="15"/>
      <c r="M1015" s="15"/>
    </row>
    <row r="1016" spans="1:58" s="152" customFormat="1" ht="57.75" customHeight="1" x14ac:dyDescent="0.25">
      <c r="B1016" s="99" t="s">
        <v>997</v>
      </c>
      <c r="C1016" s="99"/>
      <c r="D1016" s="99" t="s">
        <v>1138</v>
      </c>
      <c r="E1016" s="99" t="s">
        <v>1139</v>
      </c>
      <c r="F1016" s="99" t="s">
        <v>1140</v>
      </c>
      <c r="G1016" s="99" t="s">
        <v>1145</v>
      </c>
      <c r="H1016" s="99" t="s">
        <v>1146</v>
      </c>
      <c r="I1016" s="99" t="s">
        <v>1141</v>
      </c>
      <c r="J1016" s="99" t="s">
        <v>1142</v>
      </c>
      <c r="K1016" s="99" t="s">
        <v>1143</v>
      </c>
      <c r="L1016" s="99" t="s">
        <v>1129</v>
      </c>
      <c r="M1016" s="99" t="s">
        <v>1144</v>
      </c>
      <c r="N1016" s="99" t="s">
        <v>1128</v>
      </c>
      <c r="O1016" s="99" t="s">
        <v>1127</v>
      </c>
      <c r="P1016" s="99" t="s">
        <v>1132</v>
      </c>
      <c r="Q1016" s="100" t="s">
        <v>1131</v>
      </c>
      <c r="R1016" s="100" t="s">
        <v>1130</v>
      </c>
      <c r="S1016" s="100" t="s">
        <v>1133</v>
      </c>
      <c r="T1016" s="153"/>
      <c r="U1016" s="153"/>
      <c r="AA1016" s="154"/>
      <c r="AB1016" s="155"/>
      <c r="AC1016" s="90"/>
      <c r="AD1016" s="90"/>
      <c r="AE1016" s="90"/>
      <c r="AQ1016" s="265" t="s">
        <v>1182</v>
      </c>
      <c r="AR1016" s="265"/>
      <c r="AS1016" s="265"/>
      <c r="AT1016" s="265"/>
      <c r="AU1016" s="265"/>
      <c r="AV1016" s="265"/>
      <c r="AW1016" s="265"/>
      <c r="AX1016" s="265"/>
      <c r="AY1016" s="265"/>
      <c r="AZ1016" s="265"/>
      <c r="BA1016" s="262" t="s">
        <v>1181</v>
      </c>
      <c r="BB1016" s="263"/>
      <c r="BC1016" s="263"/>
      <c r="BD1016" s="263"/>
      <c r="BE1016" s="263"/>
      <c r="BF1016" s="156"/>
    </row>
    <row r="1017" spans="1:58" s="2" customFormat="1" ht="11.25" x14ac:dyDescent="0.2">
      <c r="B1017" s="93" t="s">
        <v>2</v>
      </c>
      <c r="C1017" s="93"/>
      <c r="D1017" s="94">
        <v>2188</v>
      </c>
      <c r="E1017" s="94">
        <v>9832</v>
      </c>
      <c r="F1017" s="94">
        <v>18466</v>
      </c>
      <c r="G1017" s="94">
        <v>1500</v>
      </c>
      <c r="H1017" s="94">
        <v>4395</v>
      </c>
      <c r="I1017" s="94">
        <v>26882</v>
      </c>
      <c r="J1017" s="94">
        <v>36957</v>
      </c>
      <c r="K1017" s="94">
        <v>27924</v>
      </c>
      <c r="L1017" s="95">
        <f>D1017/I1017</f>
        <v>8.1392753515363445E-2</v>
      </c>
      <c r="M1017" s="95">
        <f>E1017/J1017</f>
        <v>0.26603891008469305</v>
      </c>
      <c r="N1017" s="95">
        <f t="shared" ref="N1017:N1050" si="338">(F1017-H1017)/K1017</f>
        <v>0.50390345222747457</v>
      </c>
      <c r="O1017" s="95">
        <f t="shared" ref="O1017:O1050" si="339">((E1017+F1017)-H1017)/(J1017+K1017)</f>
        <v>0.36841294061435553</v>
      </c>
      <c r="P1017" s="95">
        <f t="shared" ref="P1017:P1050" si="340">((D1017+E1017+F1017)-H1017)/(I1017+J1017+K1017)</f>
        <v>0.28433028562710461</v>
      </c>
      <c r="Q1017" s="95">
        <f t="shared" ref="Q1017:Q1050" si="341">((F1017+G1017)-H1017)/K1017</f>
        <v>0.55762068471565673</v>
      </c>
      <c r="R1017" s="95">
        <f t="shared" ref="R1017:R1050" si="342">((E1017+F1017+G1017)-H1017)/(J1017+K1017)</f>
        <v>0.39153218970114517</v>
      </c>
      <c r="S1017" s="95">
        <f t="shared" ref="S1017:S1050" si="343">((D1017+E1017+F1017+G1017)-H1017)/(I1017+J1017+K1017)</f>
        <v>0.30067674334971611</v>
      </c>
      <c r="T1017" s="91"/>
      <c r="U1017" s="91"/>
      <c r="AA1017" s="92"/>
      <c r="AB1017" s="3"/>
      <c r="AC1017" s="90"/>
      <c r="AD1017" s="90"/>
      <c r="AE1017" s="90"/>
      <c r="AQ1017" s="120"/>
      <c r="AR1017" s="120"/>
      <c r="AS1017" s="120"/>
      <c r="AT1017" s="120"/>
      <c r="AU1017" s="120"/>
      <c r="AV1017" s="120"/>
      <c r="AW1017" s="120"/>
      <c r="AX1017" s="120"/>
      <c r="AY1017" s="120"/>
      <c r="AZ1017" s="120"/>
      <c r="BA1017" s="120"/>
      <c r="BB1017" s="120"/>
      <c r="BC1017" s="120"/>
      <c r="BD1017" s="120"/>
      <c r="BE1017" s="120"/>
      <c r="BF1017" s="120"/>
    </row>
    <row r="1018" spans="1:58" s="2" customFormat="1" ht="11.25" x14ac:dyDescent="0.2">
      <c r="B1018" s="93"/>
      <c r="C1018" s="93"/>
      <c r="D1018" s="94"/>
      <c r="E1018" s="94"/>
      <c r="F1018" s="94"/>
      <c r="G1018" s="94"/>
      <c r="H1018" s="94"/>
      <c r="I1018" s="94"/>
      <c r="J1018" s="94"/>
      <c r="K1018" s="94"/>
      <c r="L1018" s="95"/>
      <c r="M1018" s="95"/>
      <c r="N1018" s="95"/>
      <c r="O1018" s="95"/>
      <c r="P1018" s="95"/>
      <c r="Q1018" s="95"/>
      <c r="R1018" s="95"/>
      <c r="S1018" s="95"/>
      <c r="T1018" s="91"/>
      <c r="U1018" s="91"/>
      <c r="AA1018" s="92"/>
      <c r="AB1018" s="3"/>
      <c r="AC1018" s="90"/>
      <c r="AD1018" s="90"/>
      <c r="AE1018" s="90"/>
      <c r="AQ1018" s="120"/>
      <c r="AR1018" s="120"/>
      <c r="AS1018" s="120"/>
      <c r="AT1018" s="120"/>
      <c r="AU1018" s="120"/>
      <c r="AV1018" s="120"/>
      <c r="AW1018" s="120"/>
      <c r="AX1018" s="120"/>
      <c r="AY1018" s="120"/>
      <c r="AZ1018" s="120"/>
      <c r="BA1018" s="120"/>
      <c r="BB1018" s="120"/>
      <c r="BC1018" s="120"/>
      <c r="BD1018" s="120"/>
      <c r="BE1018" s="120"/>
      <c r="BF1018" s="120"/>
    </row>
    <row r="1019" spans="1:58" s="2" customFormat="1" ht="41.25" customHeight="1" x14ac:dyDescent="0.2">
      <c r="B1019" s="93"/>
      <c r="C1019" s="93"/>
      <c r="D1019" s="94"/>
      <c r="E1019" s="94"/>
      <c r="F1019" s="94"/>
      <c r="G1019" s="94"/>
      <c r="H1019" s="94"/>
      <c r="I1019" s="94"/>
      <c r="J1019" s="94"/>
      <c r="K1019" s="94"/>
      <c r="L1019" s="95"/>
      <c r="M1019" s="95"/>
      <c r="N1019" s="95"/>
      <c r="O1019" s="95"/>
      <c r="P1019" s="95"/>
      <c r="Q1019" s="95"/>
      <c r="R1019" s="95"/>
      <c r="S1019" s="95"/>
      <c r="T1019" s="91"/>
      <c r="U1019" s="91"/>
      <c r="AA1019" s="92"/>
      <c r="AB1019" s="3"/>
      <c r="AC1019" s="90"/>
      <c r="AD1019" s="90"/>
      <c r="AE1019" s="90"/>
      <c r="AQ1019" s="261" t="s">
        <v>1214</v>
      </c>
      <c r="AR1019" s="261"/>
      <c r="AS1019" s="261"/>
      <c r="AT1019" s="261"/>
      <c r="AU1019" s="261"/>
      <c r="AV1019" s="261"/>
      <c r="AW1019" s="261"/>
      <c r="AX1019" s="261"/>
      <c r="AY1019" s="261"/>
      <c r="AZ1019" s="120"/>
      <c r="BA1019" s="120"/>
      <c r="BB1019" s="120"/>
      <c r="BC1019" s="120"/>
      <c r="BD1019" s="120"/>
      <c r="BE1019" s="120"/>
      <c r="BF1019" s="120"/>
    </row>
    <row r="1020" spans="1:58" s="2" customFormat="1" x14ac:dyDescent="0.2">
      <c r="B1020" s="93" t="s">
        <v>18</v>
      </c>
      <c r="C1020" s="93"/>
      <c r="D1020" s="94">
        <v>667</v>
      </c>
      <c r="E1020" s="94">
        <v>3633</v>
      </c>
      <c r="F1020" s="94">
        <v>5724</v>
      </c>
      <c r="G1020" s="94">
        <v>753</v>
      </c>
      <c r="H1020" s="94">
        <v>1047</v>
      </c>
      <c r="I1020" s="94">
        <v>9331</v>
      </c>
      <c r="J1020" s="94">
        <v>11873</v>
      </c>
      <c r="K1020" s="94">
        <v>8716</v>
      </c>
      <c r="L1020" s="95">
        <f t="shared" ref="L1020:M1083" si="344">D1020/I1020</f>
        <v>7.1482156253349055E-2</v>
      </c>
      <c r="M1020" s="95">
        <f t="shared" si="344"/>
        <v>0.3059883769898088</v>
      </c>
      <c r="N1020" s="95">
        <f t="shared" si="338"/>
        <v>0.5365993575034419</v>
      </c>
      <c r="O1020" s="95">
        <f t="shared" si="339"/>
        <v>0.40361358006702608</v>
      </c>
      <c r="P1020" s="95">
        <f t="shared" si="340"/>
        <v>0.30003342245989306</v>
      </c>
      <c r="Q1020" s="95">
        <f t="shared" si="341"/>
        <v>0.62299219825608076</v>
      </c>
      <c r="R1020" s="95">
        <f t="shared" si="342"/>
        <v>0.44018650735829812</v>
      </c>
      <c r="S1020" s="95">
        <f t="shared" si="343"/>
        <v>0.32520053475935828</v>
      </c>
      <c r="T1020" s="91"/>
      <c r="U1020" s="91"/>
      <c r="AA1020" s="92"/>
      <c r="AB1020" s="3"/>
      <c r="AC1020" s="90"/>
      <c r="AD1020" s="90"/>
      <c r="AE1020" s="90"/>
      <c r="AQ1020" s="120"/>
      <c r="AR1020" s="260" t="s">
        <v>1112</v>
      </c>
      <c r="AS1020" s="260"/>
      <c r="AT1020" s="120"/>
      <c r="AU1020" s="120"/>
      <c r="AV1020" s="120"/>
      <c r="AW1020" s="120"/>
      <c r="AX1020" s="120"/>
      <c r="AY1020" s="120"/>
      <c r="AZ1020" s="120"/>
      <c r="BA1020" s="120"/>
      <c r="BB1020" s="120"/>
      <c r="BC1020" s="120"/>
      <c r="BD1020" s="120"/>
      <c r="BE1020" s="120"/>
      <c r="BF1020" s="120"/>
    </row>
    <row r="1021" spans="1:58" s="2" customFormat="1" x14ac:dyDescent="0.2">
      <c r="B1021" s="93" t="s">
        <v>26</v>
      </c>
      <c r="C1021" s="93"/>
      <c r="D1021" s="94">
        <v>685</v>
      </c>
      <c r="E1021" s="94">
        <v>2965</v>
      </c>
      <c r="F1021" s="94">
        <v>6190</v>
      </c>
      <c r="G1021" s="94">
        <v>706</v>
      </c>
      <c r="H1021" s="94">
        <v>1395</v>
      </c>
      <c r="I1021" s="94">
        <v>7940</v>
      </c>
      <c r="J1021" s="94">
        <v>10548</v>
      </c>
      <c r="K1021" s="94">
        <v>8005</v>
      </c>
      <c r="L1021" s="95">
        <f t="shared" si="344"/>
        <v>8.6272040302266997E-2</v>
      </c>
      <c r="M1021" s="95">
        <f t="shared" si="344"/>
        <v>0.28109594235874097</v>
      </c>
      <c r="N1021" s="95">
        <f t="shared" si="338"/>
        <v>0.599000624609619</v>
      </c>
      <c r="O1021" s="95">
        <f t="shared" si="339"/>
        <v>0.41826119764997577</v>
      </c>
      <c r="P1021" s="95">
        <f t="shared" si="340"/>
        <v>0.31876344694825048</v>
      </c>
      <c r="Q1021" s="95">
        <f t="shared" si="341"/>
        <v>0.68719550281074326</v>
      </c>
      <c r="R1021" s="95">
        <f t="shared" si="342"/>
        <v>0.45631434269390397</v>
      </c>
      <c r="S1021" s="95">
        <f t="shared" si="343"/>
        <v>0.34541199562148495</v>
      </c>
      <c r="T1021" s="91"/>
      <c r="U1021" s="91"/>
      <c r="AA1021" s="92"/>
      <c r="AB1021" s="3"/>
      <c r="AC1021" s="90"/>
      <c r="AD1021" s="90"/>
      <c r="AE1021" s="90"/>
      <c r="AQ1021" s="120"/>
      <c r="AR1021" s="260" t="s">
        <v>1113</v>
      </c>
      <c r="AS1021" s="260"/>
      <c r="AT1021" s="120"/>
      <c r="AU1021" s="120"/>
      <c r="AV1021" s="120"/>
      <c r="AW1021" s="120"/>
      <c r="AX1021" s="120"/>
      <c r="AY1021" s="120"/>
      <c r="AZ1021" s="120"/>
      <c r="BA1021" s="120"/>
      <c r="BB1021" s="120"/>
      <c r="BC1021" s="120"/>
      <c r="BD1021" s="120"/>
      <c r="BE1021" s="120"/>
      <c r="BF1021" s="120"/>
    </row>
    <row r="1022" spans="1:58" s="2" customFormat="1" x14ac:dyDescent="0.2">
      <c r="B1022" s="93" t="s">
        <v>43</v>
      </c>
      <c r="C1022" s="93"/>
      <c r="D1022" s="94">
        <v>1059</v>
      </c>
      <c r="E1022" s="94">
        <v>4591</v>
      </c>
      <c r="F1022" s="94">
        <v>3821</v>
      </c>
      <c r="G1022" s="94">
        <v>2169</v>
      </c>
      <c r="H1022" s="94">
        <v>384</v>
      </c>
      <c r="I1022" s="94">
        <v>10782</v>
      </c>
      <c r="J1022" s="94">
        <v>14311</v>
      </c>
      <c r="K1022" s="94">
        <v>10666</v>
      </c>
      <c r="L1022" s="95">
        <f t="shared" si="344"/>
        <v>9.8219254312743462E-2</v>
      </c>
      <c r="M1022" s="95">
        <f t="shared" si="344"/>
        <v>0.32080218014115014</v>
      </c>
      <c r="N1022" s="95">
        <f t="shared" si="338"/>
        <v>0.32223888993062066</v>
      </c>
      <c r="O1022" s="95">
        <f t="shared" si="339"/>
        <v>0.32141570244625056</v>
      </c>
      <c r="P1022" s="95">
        <f t="shared" si="340"/>
        <v>0.25411784445873764</v>
      </c>
      <c r="Q1022" s="95">
        <f t="shared" si="341"/>
        <v>0.52559534970935684</v>
      </c>
      <c r="R1022" s="95">
        <f t="shared" si="342"/>
        <v>0.40825559514753573</v>
      </c>
      <c r="S1022" s="95">
        <f t="shared" si="343"/>
        <v>0.31477390307335218</v>
      </c>
      <c r="T1022" s="91"/>
      <c r="U1022" s="91"/>
      <c r="AA1022" s="92"/>
      <c r="AB1022" s="3"/>
      <c r="AC1022" s="90"/>
      <c r="AD1022" s="90"/>
      <c r="AE1022" s="90"/>
      <c r="AQ1022" s="120"/>
      <c r="AR1022" s="260" t="s">
        <v>1114</v>
      </c>
      <c r="AS1022" s="260"/>
      <c r="AT1022" s="120"/>
      <c r="AU1022" s="120"/>
      <c r="AV1022" s="120"/>
      <c r="AW1022" s="120"/>
      <c r="AX1022" s="120"/>
      <c r="AY1022" s="120"/>
      <c r="AZ1022" s="120"/>
      <c r="BA1022" s="120"/>
      <c r="BB1022" s="120"/>
      <c r="BC1022" s="120"/>
      <c r="BD1022" s="120"/>
      <c r="BE1022" s="120"/>
      <c r="BF1022" s="120"/>
    </row>
    <row r="1023" spans="1:58" s="2" customFormat="1" x14ac:dyDescent="0.2">
      <c r="B1023" s="93" t="s">
        <v>51</v>
      </c>
      <c r="C1023" s="93"/>
      <c r="D1023" s="94">
        <v>398</v>
      </c>
      <c r="E1023" s="94">
        <v>1874</v>
      </c>
      <c r="F1023" s="94">
        <v>3761</v>
      </c>
      <c r="G1023" s="94">
        <v>293</v>
      </c>
      <c r="H1023" s="94">
        <v>798</v>
      </c>
      <c r="I1023" s="94">
        <v>5105</v>
      </c>
      <c r="J1023" s="94">
        <v>6595</v>
      </c>
      <c r="K1023" s="94">
        <v>5123</v>
      </c>
      <c r="L1023" s="95">
        <f t="shared" si="344"/>
        <v>7.7962781586679727E-2</v>
      </c>
      <c r="M1023" s="95">
        <f t="shared" si="344"/>
        <v>0.28415466262319938</v>
      </c>
      <c r="N1023" s="95">
        <f t="shared" si="338"/>
        <v>0.57837204762834282</v>
      </c>
      <c r="O1023" s="95">
        <f t="shared" si="339"/>
        <v>0.41278375149342889</v>
      </c>
      <c r="P1023" s="95">
        <f t="shared" si="340"/>
        <v>0.31118112108422991</v>
      </c>
      <c r="Q1023" s="95">
        <f t="shared" si="341"/>
        <v>0.63556509857505372</v>
      </c>
      <c r="R1023" s="95">
        <f t="shared" si="342"/>
        <v>0.43778801843317972</v>
      </c>
      <c r="S1023" s="95">
        <f t="shared" si="343"/>
        <v>0.32859775307614575</v>
      </c>
      <c r="T1023" s="91"/>
      <c r="U1023" s="91"/>
      <c r="AA1023" s="92"/>
      <c r="AB1023" s="3"/>
      <c r="AC1023" s="90"/>
      <c r="AD1023" s="90"/>
      <c r="AE1023" s="90"/>
      <c r="AQ1023" s="120"/>
      <c r="AR1023" s="260" t="s">
        <v>1115</v>
      </c>
      <c r="AS1023" s="260"/>
      <c r="AT1023" s="120"/>
      <c r="AU1023" s="120"/>
      <c r="AV1023" s="120"/>
      <c r="AW1023" s="120"/>
      <c r="AX1023" s="120"/>
      <c r="AY1023" s="120"/>
      <c r="AZ1023" s="120"/>
      <c r="BA1023" s="120"/>
      <c r="BB1023" s="120"/>
      <c r="BC1023" s="120"/>
      <c r="BD1023" s="120"/>
      <c r="BE1023" s="120"/>
      <c r="BF1023" s="120"/>
    </row>
    <row r="1024" spans="1:58" s="2" customFormat="1" x14ac:dyDescent="0.2">
      <c r="B1024" s="93" t="s">
        <v>57</v>
      </c>
      <c r="C1024" s="93"/>
      <c r="D1024" s="94">
        <v>620</v>
      </c>
      <c r="E1024" s="94">
        <v>1989</v>
      </c>
      <c r="F1024" s="94">
        <v>2947</v>
      </c>
      <c r="G1024" s="94">
        <v>129</v>
      </c>
      <c r="H1024" s="94">
        <v>731</v>
      </c>
      <c r="I1024" s="94">
        <v>3095</v>
      </c>
      <c r="J1024" s="94">
        <v>4059</v>
      </c>
      <c r="K1024" s="94">
        <v>3066</v>
      </c>
      <c r="L1024" s="95">
        <f t="shared" si="344"/>
        <v>0.20032310177705978</v>
      </c>
      <c r="M1024" s="95">
        <f t="shared" si="344"/>
        <v>0.49002217294900224</v>
      </c>
      <c r="N1024" s="95">
        <f t="shared" si="338"/>
        <v>0.72276581865622958</v>
      </c>
      <c r="O1024" s="95">
        <f t="shared" si="339"/>
        <v>0.59017543859649124</v>
      </c>
      <c r="P1024" s="95">
        <f t="shared" si="340"/>
        <v>0.47211350293542076</v>
      </c>
      <c r="Q1024" s="95">
        <f t="shared" si="341"/>
        <v>0.76484018264840181</v>
      </c>
      <c r="R1024" s="95">
        <f t="shared" si="342"/>
        <v>0.60828070175438598</v>
      </c>
      <c r="S1024" s="95">
        <f t="shared" si="343"/>
        <v>0.48473581213307243</v>
      </c>
      <c r="T1024" s="91"/>
      <c r="U1024" s="91"/>
      <c r="AA1024" s="92"/>
      <c r="AB1024" s="3"/>
      <c r="AC1024" s="90"/>
      <c r="AD1024" s="90"/>
      <c r="AE1024" s="90"/>
      <c r="AQ1024" s="120"/>
      <c r="AR1024" s="260" t="s">
        <v>1116</v>
      </c>
      <c r="AS1024" s="260"/>
      <c r="AT1024" s="120"/>
      <c r="AU1024" s="120"/>
      <c r="AV1024" s="120"/>
      <c r="AW1024" s="120"/>
      <c r="AX1024" s="120"/>
      <c r="AY1024" s="120"/>
      <c r="AZ1024" s="120"/>
      <c r="BA1024" s="120"/>
      <c r="BB1024" s="120"/>
      <c r="BC1024" s="120"/>
      <c r="BD1024" s="120"/>
      <c r="BE1024" s="120"/>
      <c r="BF1024" s="120"/>
    </row>
    <row r="1025" spans="1:58" s="2" customFormat="1" x14ac:dyDescent="0.2">
      <c r="B1025" s="93" t="s">
        <v>64</v>
      </c>
      <c r="C1025" s="93"/>
      <c r="D1025" s="94">
        <v>9363</v>
      </c>
      <c r="E1025" s="94">
        <v>22227</v>
      </c>
      <c r="F1025" s="94">
        <v>43144</v>
      </c>
      <c r="G1025" s="94">
        <v>1870</v>
      </c>
      <c r="H1025" s="94">
        <v>9453</v>
      </c>
      <c r="I1025" s="94">
        <v>55846</v>
      </c>
      <c r="J1025" s="94">
        <v>72666</v>
      </c>
      <c r="K1025" s="94">
        <v>55693</v>
      </c>
      <c r="L1025" s="95">
        <f t="shared" si="344"/>
        <v>0.16765748665974287</v>
      </c>
      <c r="M1025" s="95">
        <f t="shared" si="344"/>
        <v>0.30587895301791762</v>
      </c>
      <c r="N1025" s="95">
        <f t="shared" si="338"/>
        <v>0.60494137503815559</v>
      </c>
      <c r="O1025" s="95">
        <f t="shared" si="339"/>
        <v>0.43563754781511232</v>
      </c>
      <c r="P1025" s="95">
        <f t="shared" si="340"/>
        <v>0.35439320322466816</v>
      </c>
      <c r="Q1025" s="95">
        <f t="shared" si="341"/>
        <v>0.63851830571166934</v>
      </c>
      <c r="R1025" s="95">
        <f t="shared" si="342"/>
        <v>0.45020606268356717</v>
      </c>
      <c r="S1025" s="95">
        <f t="shared" si="343"/>
        <v>0.36454493634809043</v>
      </c>
      <c r="T1025" s="91"/>
      <c r="U1025" s="91"/>
      <c r="AA1025" s="92"/>
      <c r="AB1025" s="3"/>
      <c r="AC1025" s="90"/>
      <c r="AD1025" s="90"/>
      <c r="AE1025" s="90"/>
      <c r="AQ1025" s="120"/>
      <c r="AR1025" s="260" t="s">
        <v>1117</v>
      </c>
      <c r="AS1025" s="260"/>
      <c r="AT1025" s="120"/>
      <c r="AU1025" s="120"/>
      <c r="AV1025" s="120"/>
      <c r="AW1025" s="120"/>
      <c r="AX1025" s="120"/>
      <c r="AY1025" s="120"/>
      <c r="AZ1025" s="120"/>
      <c r="BA1025" s="120"/>
      <c r="BB1025" s="120"/>
      <c r="BC1025" s="120"/>
      <c r="BD1025" s="120"/>
      <c r="BE1025" s="120"/>
      <c r="BF1025" s="120"/>
    </row>
    <row r="1026" spans="1:58" s="2" customFormat="1" x14ac:dyDescent="0.2">
      <c r="B1026" s="93" t="s">
        <v>89</v>
      </c>
      <c r="C1026" s="93"/>
      <c r="D1026" s="94">
        <v>4029</v>
      </c>
      <c r="E1026" s="94">
        <v>13225</v>
      </c>
      <c r="F1026" s="94">
        <v>25336</v>
      </c>
      <c r="G1026" s="94">
        <v>775</v>
      </c>
      <c r="H1026" s="94">
        <v>7712</v>
      </c>
      <c r="I1026" s="94">
        <v>25096</v>
      </c>
      <c r="J1026" s="94">
        <v>33349</v>
      </c>
      <c r="K1026" s="94">
        <v>24812</v>
      </c>
      <c r="L1026" s="95">
        <f t="shared" si="344"/>
        <v>0.16054351291042399</v>
      </c>
      <c r="M1026" s="95">
        <f t="shared" si="344"/>
        <v>0.3965636151009026</v>
      </c>
      <c r="N1026" s="95">
        <f t="shared" si="338"/>
        <v>0.7103014670320813</v>
      </c>
      <c r="O1026" s="95">
        <f t="shared" si="339"/>
        <v>0.53040697374529322</v>
      </c>
      <c r="P1026" s="95">
        <f t="shared" si="340"/>
        <v>0.41891973047311337</v>
      </c>
      <c r="Q1026" s="95">
        <f t="shared" si="341"/>
        <v>0.74153635337739798</v>
      </c>
      <c r="R1026" s="95">
        <f t="shared" si="342"/>
        <v>0.54373205412561687</v>
      </c>
      <c r="S1026" s="95">
        <f t="shared" si="343"/>
        <v>0.42822825708348849</v>
      </c>
      <c r="T1026" s="91"/>
      <c r="U1026" s="91"/>
      <c r="AA1026" s="92"/>
      <c r="AB1026" s="3"/>
      <c r="AC1026" s="90"/>
      <c r="AD1026" s="90"/>
      <c r="AE1026" s="90"/>
      <c r="AQ1026" s="120"/>
      <c r="AR1026" s="260" t="s">
        <v>1118</v>
      </c>
      <c r="AS1026" s="260"/>
      <c r="AT1026" s="120"/>
      <c r="AU1026" s="120"/>
      <c r="AV1026" s="120"/>
      <c r="AW1026" s="120"/>
      <c r="AX1026" s="120"/>
      <c r="AY1026" s="120"/>
      <c r="AZ1026" s="120"/>
      <c r="BA1026" s="120"/>
      <c r="BB1026" s="120"/>
      <c r="BC1026" s="120"/>
      <c r="BD1026" s="120"/>
      <c r="BE1026" s="120"/>
      <c r="BF1026" s="120"/>
    </row>
    <row r="1027" spans="1:58" s="2" customFormat="1" x14ac:dyDescent="0.2">
      <c r="B1027" s="93" t="s">
        <v>107</v>
      </c>
      <c r="C1027" s="93"/>
      <c r="D1027" s="94">
        <v>194</v>
      </c>
      <c r="E1027" s="94">
        <v>616</v>
      </c>
      <c r="F1027" s="94">
        <v>636</v>
      </c>
      <c r="G1027" s="94">
        <v>191</v>
      </c>
      <c r="H1027" s="94">
        <v>75</v>
      </c>
      <c r="I1027" s="94">
        <v>1221</v>
      </c>
      <c r="J1027" s="94">
        <v>1476</v>
      </c>
      <c r="K1027" s="94">
        <v>1140</v>
      </c>
      <c r="L1027" s="95">
        <f t="shared" si="344"/>
        <v>0.1588861588861589</v>
      </c>
      <c r="M1027" s="95">
        <f t="shared" si="344"/>
        <v>0.41734417344173441</v>
      </c>
      <c r="N1027" s="95">
        <f t="shared" si="338"/>
        <v>0.49210526315789471</v>
      </c>
      <c r="O1027" s="95">
        <f t="shared" si="339"/>
        <v>0.44992354740061163</v>
      </c>
      <c r="P1027" s="95">
        <f t="shared" si="340"/>
        <v>0.35731039874902265</v>
      </c>
      <c r="Q1027" s="95">
        <f t="shared" si="341"/>
        <v>0.6596491228070176</v>
      </c>
      <c r="R1027" s="95">
        <f t="shared" si="342"/>
        <v>0.52293577981651373</v>
      </c>
      <c r="S1027" s="95">
        <f t="shared" si="343"/>
        <v>0.40708887151420381</v>
      </c>
      <c r="T1027" s="91"/>
      <c r="U1027" s="91"/>
      <c r="AA1027" s="92"/>
      <c r="AB1027" s="3"/>
      <c r="AC1027" s="90"/>
      <c r="AD1027" s="90"/>
      <c r="AE1027" s="90"/>
      <c r="AQ1027" s="120"/>
      <c r="AR1027" s="260" t="s">
        <v>1119</v>
      </c>
      <c r="AS1027" s="260"/>
      <c r="AT1027" s="120"/>
      <c r="AU1027" s="120"/>
      <c r="AV1027" s="120"/>
      <c r="AW1027" s="120"/>
      <c r="AX1027" s="120"/>
      <c r="AY1027" s="120"/>
      <c r="AZ1027" s="120"/>
      <c r="BA1027" s="120"/>
      <c r="BB1027" s="120"/>
      <c r="BC1027" s="120"/>
      <c r="BD1027" s="120"/>
      <c r="BE1027" s="120"/>
      <c r="BF1027" s="120"/>
    </row>
    <row r="1028" spans="1:58" s="2" customFormat="1" x14ac:dyDescent="0.2">
      <c r="B1028" s="93" t="s">
        <v>113</v>
      </c>
      <c r="C1028" s="93"/>
      <c r="D1028" s="94">
        <v>275</v>
      </c>
      <c r="E1028" s="94">
        <v>833</v>
      </c>
      <c r="F1028" s="94">
        <v>1227</v>
      </c>
      <c r="G1028" s="94">
        <v>151</v>
      </c>
      <c r="H1028" s="94">
        <v>216</v>
      </c>
      <c r="I1028" s="94">
        <v>1422</v>
      </c>
      <c r="J1028" s="94">
        <v>1912</v>
      </c>
      <c r="K1028" s="94">
        <v>1480</v>
      </c>
      <c r="L1028" s="95">
        <f t="shared" si="344"/>
        <v>0.19338959212376933</v>
      </c>
      <c r="M1028" s="95">
        <f t="shared" si="344"/>
        <v>0.43566945606694563</v>
      </c>
      <c r="N1028" s="95">
        <f t="shared" si="338"/>
        <v>0.68310810810810807</v>
      </c>
      <c r="O1028" s="95">
        <f t="shared" si="339"/>
        <v>0.54363207547169812</v>
      </c>
      <c r="P1028" s="95">
        <f t="shared" si="340"/>
        <v>0.44017449106771916</v>
      </c>
      <c r="Q1028" s="95">
        <f t="shared" si="341"/>
        <v>0.78513513513513511</v>
      </c>
      <c r="R1028" s="95">
        <f t="shared" si="342"/>
        <v>0.58814858490566035</v>
      </c>
      <c r="S1028" s="95">
        <f t="shared" si="343"/>
        <v>0.47154133776485252</v>
      </c>
      <c r="T1028" s="91"/>
      <c r="U1028" s="91"/>
      <c r="AA1028" s="92"/>
      <c r="AB1028" s="3"/>
      <c r="AC1028" s="90"/>
      <c r="AD1028" s="90"/>
      <c r="AE1028" s="90"/>
      <c r="AQ1028" s="120"/>
      <c r="AR1028" s="260" t="s">
        <v>1120</v>
      </c>
      <c r="AS1028" s="260"/>
      <c r="AT1028" s="120"/>
      <c r="AU1028" s="120"/>
      <c r="AV1028" s="120"/>
      <c r="AW1028" s="120"/>
      <c r="AX1028" s="120"/>
      <c r="AY1028" s="120"/>
      <c r="AZ1028" s="120"/>
      <c r="BA1028" s="120"/>
      <c r="BB1028" s="120"/>
      <c r="BC1028" s="120"/>
      <c r="BD1028" s="120"/>
      <c r="BE1028" s="120"/>
      <c r="BF1028" s="120"/>
    </row>
    <row r="1029" spans="1:58" s="2" customFormat="1" x14ac:dyDescent="0.2">
      <c r="B1029" s="93" t="s">
        <v>121</v>
      </c>
      <c r="C1029" s="93"/>
      <c r="D1029" s="94">
        <v>1511</v>
      </c>
      <c r="E1029" s="94">
        <v>4910</v>
      </c>
      <c r="F1029" s="94">
        <v>8758</v>
      </c>
      <c r="G1029" s="94">
        <v>479</v>
      </c>
      <c r="H1029" s="94">
        <v>2230</v>
      </c>
      <c r="I1029" s="94">
        <v>9758</v>
      </c>
      <c r="J1029" s="94">
        <v>12993</v>
      </c>
      <c r="K1029" s="94">
        <v>9652</v>
      </c>
      <c r="L1029" s="95">
        <f t="shared" si="344"/>
        <v>0.15484730477556877</v>
      </c>
      <c r="M1029" s="95">
        <f t="shared" si="344"/>
        <v>0.37789579004079121</v>
      </c>
      <c r="N1029" s="95">
        <f t="shared" si="338"/>
        <v>0.67633651056775801</v>
      </c>
      <c r="O1029" s="95">
        <f t="shared" si="339"/>
        <v>0.50510046367851624</v>
      </c>
      <c r="P1029" s="95">
        <f t="shared" si="340"/>
        <v>0.39962349165200756</v>
      </c>
      <c r="Q1029" s="95">
        <f t="shared" si="341"/>
        <v>0.72596353087443022</v>
      </c>
      <c r="R1029" s="95">
        <f t="shared" si="342"/>
        <v>0.52625303599028483</v>
      </c>
      <c r="S1029" s="95">
        <f t="shared" si="343"/>
        <v>0.41440607351171188</v>
      </c>
      <c r="T1029" s="91"/>
      <c r="U1029" s="91"/>
      <c r="AA1029" s="92"/>
      <c r="AB1029" s="3"/>
      <c r="AC1029" s="90"/>
      <c r="AD1029" s="90"/>
      <c r="AE1029" s="90"/>
      <c r="AQ1029" s="120"/>
      <c r="AR1029" s="260" t="s">
        <v>1121</v>
      </c>
      <c r="AS1029" s="260"/>
      <c r="AT1029" s="120"/>
      <c r="AU1029" s="120"/>
      <c r="AV1029" s="120"/>
      <c r="AW1029" s="120"/>
      <c r="AX1029" s="120"/>
      <c r="AY1029" s="120"/>
      <c r="AZ1029" s="120"/>
      <c r="BA1029" s="120"/>
      <c r="BB1029" s="120"/>
      <c r="BC1029" s="120"/>
      <c r="BD1029" s="120"/>
      <c r="BE1029" s="120"/>
      <c r="BF1029" s="120"/>
    </row>
    <row r="1030" spans="1:58" s="2" customFormat="1" x14ac:dyDescent="0.2">
      <c r="B1030" s="93" t="s">
        <v>138</v>
      </c>
      <c r="C1030" s="93"/>
      <c r="D1030" s="94">
        <v>1337</v>
      </c>
      <c r="E1030" s="94">
        <v>4193</v>
      </c>
      <c r="F1030" s="94">
        <v>8345</v>
      </c>
      <c r="G1030" s="94">
        <v>347</v>
      </c>
      <c r="H1030" s="94">
        <v>2338</v>
      </c>
      <c r="I1030" s="94">
        <v>10056</v>
      </c>
      <c r="J1030" s="94">
        <v>12858</v>
      </c>
      <c r="K1030" s="94">
        <v>9287</v>
      </c>
      <c r="L1030" s="95">
        <f t="shared" si="344"/>
        <v>0.13295544948289578</v>
      </c>
      <c r="M1030" s="95">
        <f t="shared" si="344"/>
        <v>0.3261004821900762</v>
      </c>
      <c r="N1030" s="95">
        <f t="shared" si="338"/>
        <v>0.64681813287390977</v>
      </c>
      <c r="O1030" s="95">
        <f t="shared" si="339"/>
        <v>0.46060058703996387</v>
      </c>
      <c r="P1030" s="95">
        <f t="shared" si="340"/>
        <v>0.35828079873295859</v>
      </c>
      <c r="Q1030" s="95">
        <f t="shared" si="341"/>
        <v>0.68418219015828574</v>
      </c>
      <c r="R1030" s="95">
        <f t="shared" si="342"/>
        <v>0.47627003838338228</v>
      </c>
      <c r="S1030" s="95">
        <f t="shared" si="343"/>
        <v>0.36905686158814943</v>
      </c>
      <c r="T1030" s="91"/>
      <c r="U1030" s="91"/>
      <c r="AA1030" s="92"/>
      <c r="AB1030" s="3"/>
      <c r="AC1030" s="90"/>
      <c r="AD1030" s="90"/>
      <c r="AE1030" s="90"/>
      <c r="AQ1030" s="120"/>
      <c r="AR1030" s="260" t="s">
        <v>1122</v>
      </c>
      <c r="AS1030" s="260"/>
      <c r="AT1030" s="120"/>
      <c r="AU1030" s="120"/>
      <c r="AV1030" s="120"/>
      <c r="AW1030" s="120"/>
      <c r="AX1030" s="120"/>
      <c r="AY1030" s="120"/>
      <c r="AZ1030" s="120"/>
      <c r="BA1030" s="120"/>
      <c r="BB1030" s="120"/>
      <c r="BC1030" s="120"/>
      <c r="BD1030" s="120"/>
      <c r="BE1030" s="120"/>
      <c r="BF1030" s="120"/>
    </row>
    <row r="1031" spans="1:58" s="2" customFormat="1" ht="11.25" x14ac:dyDescent="0.2">
      <c r="A1031" s="3"/>
      <c r="B1031" s="93" t="s">
        <v>157</v>
      </c>
      <c r="C1031" s="93"/>
      <c r="D1031" s="94">
        <v>246</v>
      </c>
      <c r="E1031" s="94">
        <v>805</v>
      </c>
      <c r="F1031" s="94">
        <v>1347</v>
      </c>
      <c r="G1031" s="94">
        <v>130</v>
      </c>
      <c r="H1031" s="94">
        <v>303</v>
      </c>
      <c r="I1031" s="94">
        <v>1664</v>
      </c>
      <c r="J1031" s="94">
        <v>2212</v>
      </c>
      <c r="K1031" s="94">
        <v>1707</v>
      </c>
      <c r="L1031" s="95">
        <f t="shared" si="344"/>
        <v>0.14783653846153846</v>
      </c>
      <c r="M1031" s="95">
        <f t="shared" si="344"/>
        <v>0.36392405063291139</v>
      </c>
      <c r="N1031" s="95">
        <f t="shared" si="338"/>
        <v>0.61159929701230231</v>
      </c>
      <c r="O1031" s="95">
        <f t="shared" si="339"/>
        <v>0.47180403164072465</v>
      </c>
      <c r="P1031" s="95">
        <f t="shared" si="340"/>
        <v>0.37524628336020061</v>
      </c>
      <c r="Q1031" s="95">
        <f t="shared" si="341"/>
        <v>0.6877562975981254</v>
      </c>
      <c r="R1031" s="95">
        <f t="shared" si="342"/>
        <v>0.50497575912222503</v>
      </c>
      <c r="S1031" s="95">
        <f t="shared" si="343"/>
        <v>0.39853125559734909</v>
      </c>
      <c r="T1031" s="91"/>
      <c r="U1031" s="91"/>
      <c r="AA1031" s="92"/>
      <c r="AB1031" s="3"/>
      <c r="AC1031" s="90"/>
      <c r="AD1031" s="90"/>
      <c r="AE1031" s="90"/>
      <c r="AQ1031" s="120"/>
      <c r="AR1031" s="120"/>
      <c r="AS1031" s="120"/>
      <c r="AT1031" s="120"/>
      <c r="AU1031" s="120"/>
      <c r="AV1031" s="120"/>
      <c r="AW1031" s="120"/>
      <c r="AX1031" s="120"/>
      <c r="AY1031" s="120"/>
      <c r="AZ1031" s="120"/>
      <c r="BA1031" s="120"/>
      <c r="BB1031" s="120"/>
      <c r="BC1031" s="120"/>
      <c r="BD1031" s="120"/>
      <c r="BE1031" s="120"/>
      <c r="BF1031" s="120"/>
    </row>
    <row r="1032" spans="1:58" s="2" customFormat="1" ht="11.25" x14ac:dyDescent="0.2">
      <c r="A1032" s="3"/>
      <c r="B1032" s="93" t="s">
        <v>161</v>
      </c>
      <c r="C1032" s="93"/>
      <c r="D1032" s="94">
        <v>942</v>
      </c>
      <c r="E1032" s="94">
        <v>4317</v>
      </c>
      <c r="F1032" s="94">
        <v>4530</v>
      </c>
      <c r="G1032" s="94">
        <v>1572</v>
      </c>
      <c r="H1032" s="94">
        <v>667</v>
      </c>
      <c r="I1032" s="94">
        <v>10192</v>
      </c>
      <c r="J1032" s="94">
        <v>13537</v>
      </c>
      <c r="K1032" s="94">
        <v>10084</v>
      </c>
      <c r="L1032" s="95">
        <f t="shared" si="344"/>
        <v>9.2425431711145992E-2</v>
      </c>
      <c r="M1032" s="95">
        <f t="shared" si="344"/>
        <v>0.31890374529068477</v>
      </c>
      <c r="N1032" s="95">
        <f t="shared" si="338"/>
        <v>0.38308211027370093</v>
      </c>
      <c r="O1032" s="95">
        <f t="shared" si="339"/>
        <v>0.34630201938952626</v>
      </c>
      <c r="P1032" s="95">
        <f t="shared" si="340"/>
        <v>0.26977789607547392</v>
      </c>
      <c r="Q1032" s="95">
        <f t="shared" si="341"/>
        <v>0.53897262990876638</v>
      </c>
      <c r="R1032" s="95">
        <f t="shared" si="342"/>
        <v>0.41285296981499514</v>
      </c>
      <c r="S1032" s="95">
        <f t="shared" si="343"/>
        <v>0.31626889066335434</v>
      </c>
      <c r="T1032" s="91"/>
      <c r="U1032" s="91"/>
      <c r="AA1032" s="92"/>
      <c r="AB1032" s="3"/>
      <c r="AC1032" s="90"/>
      <c r="AD1032" s="90"/>
      <c r="AE1032" s="90"/>
      <c r="AQ1032" s="120"/>
      <c r="AR1032" s="120"/>
      <c r="AS1032" s="120"/>
      <c r="AT1032" s="120"/>
      <c r="AU1032" s="120"/>
      <c r="AV1032" s="120"/>
      <c r="AW1032" s="120"/>
      <c r="AX1032" s="120"/>
      <c r="AY1032" s="120"/>
      <c r="AZ1032" s="120"/>
      <c r="BA1032" s="120"/>
      <c r="BB1032" s="120"/>
      <c r="BC1032" s="120"/>
      <c r="BD1032" s="120"/>
      <c r="BE1032" s="120"/>
      <c r="BF1032" s="120"/>
    </row>
    <row r="1033" spans="1:58" s="2" customFormat="1" ht="11.25" x14ac:dyDescent="0.2">
      <c r="A1033" s="3"/>
      <c r="B1033" s="93" t="s">
        <v>167</v>
      </c>
      <c r="C1033" s="93"/>
      <c r="D1033" s="94">
        <v>85</v>
      </c>
      <c r="E1033" s="94">
        <v>366</v>
      </c>
      <c r="F1033" s="94">
        <v>519</v>
      </c>
      <c r="G1033" s="94">
        <v>83</v>
      </c>
      <c r="H1033" s="94">
        <v>82</v>
      </c>
      <c r="I1033" s="94">
        <v>871</v>
      </c>
      <c r="J1033" s="94">
        <v>1213</v>
      </c>
      <c r="K1033" s="94">
        <v>952</v>
      </c>
      <c r="L1033" s="95">
        <f t="shared" si="344"/>
        <v>9.7588978185993117E-2</v>
      </c>
      <c r="M1033" s="95">
        <f t="shared" si="344"/>
        <v>0.30173124484748559</v>
      </c>
      <c r="N1033" s="95">
        <f t="shared" si="338"/>
        <v>0.45903361344537813</v>
      </c>
      <c r="O1033" s="95">
        <f t="shared" si="339"/>
        <v>0.37090069284064664</v>
      </c>
      <c r="P1033" s="95">
        <f t="shared" si="340"/>
        <v>0.29249011857707508</v>
      </c>
      <c r="Q1033" s="95">
        <f t="shared" si="341"/>
        <v>0.54621848739495793</v>
      </c>
      <c r="R1033" s="95">
        <f t="shared" si="342"/>
        <v>0.40923787528868361</v>
      </c>
      <c r="S1033" s="95">
        <f t="shared" si="343"/>
        <v>0.31982872200263507</v>
      </c>
      <c r="T1033" s="91"/>
      <c r="U1033" s="91"/>
      <c r="AA1033" s="92"/>
      <c r="AB1033" s="3"/>
      <c r="AC1033" s="90"/>
      <c r="AD1033" s="90"/>
      <c r="AE1033" s="90"/>
      <c r="AQ1033" s="120"/>
      <c r="AR1033" s="120"/>
      <c r="AS1033" s="120"/>
      <c r="AT1033" s="120"/>
      <c r="AU1033" s="120"/>
      <c r="AV1033" s="120"/>
      <c r="AW1033" s="120"/>
      <c r="AX1033" s="120"/>
      <c r="AY1033" s="120"/>
      <c r="AZ1033" s="120"/>
      <c r="BA1033" s="120"/>
      <c r="BB1033" s="120"/>
      <c r="BC1033" s="120"/>
      <c r="BD1033" s="120"/>
      <c r="BE1033" s="120"/>
      <c r="BF1033" s="120"/>
    </row>
    <row r="1034" spans="1:58" s="2" customFormat="1" ht="11.25" x14ac:dyDescent="0.2">
      <c r="A1034" s="3"/>
      <c r="B1034" s="93" t="s">
        <v>170</v>
      </c>
      <c r="C1034" s="93"/>
      <c r="D1034" s="94">
        <v>305</v>
      </c>
      <c r="E1034" s="94">
        <v>874</v>
      </c>
      <c r="F1034" s="94">
        <v>1865</v>
      </c>
      <c r="G1034" s="94">
        <v>67</v>
      </c>
      <c r="H1034" s="94">
        <v>453</v>
      </c>
      <c r="I1034" s="94">
        <v>1959</v>
      </c>
      <c r="J1034" s="94">
        <v>2555</v>
      </c>
      <c r="K1034" s="94">
        <v>1991</v>
      </c>
      <c r="L1034" s="95">
        <f t="shared" si="344"/>
        <v>0.15569167942827974</v>
      </c>
      <c r="M1034" s="95">
        <f t="shared" si="344"/>
        <v>0.34207436399217223</v>
      </c>
      <c r="N1034" s="95">
        <f t="shared" si="338"/>
        <v>0.70919136112506276</v>
      </c>
      <c r="O1034" s="95">
        <f t="shared" si="339"/>
        <v>0.50285965684117906</v>
      </c>
      <c r="P1034" s="95">
        <f t="shared" si="340"/>
        <v>0.39830899308224443</v>
      </c>
      <c r="Q1034" s="95">
        <f t="shared" si="341"/>
        <v>0.7428427925665495</v>
      </c>
      <c r="R1034" s="95">
        <f t="shared" si="342"/>
        <v>0.51759788825340958</v>
      </c>
      <c r="S1034" s="95">
        <f t="shared" si="343"/>
        <v>0.40860876249039202</v>
      </c>
      <c r="T1034" s="91"/>
      <c r="U1034" s="91"/>
      <c r="AA1034" s="92"/>
      <c r="AB1034" s="3"/>
      <c r="AC1034" s="90"/>
      <c r="AD1034" s="90"/>
      <c r="AE1034" s="90"/>
      <c r="AQ1034" s="120"/>
      <c r="AR1034" s="120"/>
      <c r="AS1034" s="120"/>
      <c r="AT1034" s="120"/>
      <c r="AU1034" s="120"/>
      <c r="AV1034" s="120"/>
      <c r="AW1034" s="120"/>
      <c r="AX1034" s="120"/>
      <c r="AY1034" s="120"/>
      <c r="AZ1034" s="120"/>
      <c r="BA1034" s="120"/>
      <c r="BB1034" s="120"/>
      <c r="BC1034" s="120"/>
      <c r="BD1034" s="120"/>
      <c r="BE1034" s="120"/>
      <c r="BF1034" s="120"/>
    </row>
    <row r="1035" spans="1:58" s="2" customFormat="1" ht="11.25" x14ac:dyDescent="0.2">
      <c r="A1035" s="3"/>
      <c r="B1035" s="93" t="s">
        <v>177</v>
      </c>
      <c r="C1035" s="93"/>
      <c r="D1035" s="94">
        <v>326</v>
      </c>
      <c r="E1035" s="94">
        <v>1497</v>
      </c>
      <c r="F1035" s="94">
        <v>2008</v>
      </c>
      <c r="G1035" s="94">
        <v>567</v>
      </c>
      <c r="H1035" s="94">
        <v>223</v>
      </c>
      <c r="I1035" s="94">
        <v>3814</v>
      </c>
      <c r="J1035" s="94">
        <v>4916</v>
      </c>
      <c r="K1035" s="94">
        <v>3836</v>
      </c>
      <c r="L1035" s="95">
        <f t="shared" si="344"/>
        <v>8.5474567383324596E-2</v>
      </c>
      <c r="M1035" s="95">
        <f t="shared" si="344"/>
        <v>0.30451586655817736</v>
      </c>
      <c r="N1035" s="95">
        <f t="shared" si="338"/>
        <v>0.46532846715328469</v>
      </c>
      <c r="O1035" s="95">
        <f t="shared" si="339"/>
        <v>0.375</v>
      </c>
      <c r="P1035" s="95">
        <f t="shared" si="340"/>
        <v>0.28712398535731337</v>
      </c>
      <c r="Q1035" s="95">
        <f t="shared" si="341"/>
        <v>0.61313868613138689</v>
      </c>
      <c r="R1035" s="95">
        <f t="shared" si="342"/>
        <v>0.43978519195612431</v>
      </c>
      <c r="S1035" s="95">
        <f t="shared" si="343"/>
        <v>0.33224574247970717</v>
      </c>
      <c r="T1035" s="91"/>
      <c r="U1035" s="91"/>
      <c r="AA1035" s="92"/>
      <c r="AB1035" s="3"/>
      <c r="AC1035" s="90"/>
      <c r="AD1035" s="90"/>
      <c r="AE1035" s="90"/>
      <c r="AQ1035" s="120"/>
      <c r="AR1035" s="120"/>
      <c r="AS1035" s="120"/>
      <c r="AT1035" s="120"/>
      <c r="AU1035" s="120"/>
      <c r="AV1035" s="120"/>
      <c r="AW1035" s="120"/>
      <c r="AX1035" s="120"/>
      <c r="AY1035" s="120"/>
      <c r="AZ1035" s="120"/>
      <c r="BA1035" s="120"/>
      <c r="BB1035" s="120"/>
      <c r="BC1035" s="120"/>
      <c r="BD1035" s="120"/>
      <c r="BE1035" s="120"/>
      <c r="BF1035" s="120"/>
    </row>
    <row r="1036" spans="1:58" s="2" customFormat="1" ht="11.25" x14ac:dyDescent="0.2">
      <c r="A1036" s="3"/>
      <c r="B1036" s="93" t="s">
        <v>185</v>
      </c>
      <c r="C1036" s="93"/>
      <c r="D1036" s="94">
        <v>525</v>
      </c>
      <c r="E1036" s="94">
        <v>3021</v>
      </c>
      <c r="F1036" s="94">
        <v>2955</v>
      </c>
      <c r="G1036" s="94">
        <v>989</v>
      </c>
      <c r="H1036" s="94">
        <v>335</v>
      </c>
      <c r="I1036" s="94">
        <v>6143</v>
      </c>
      <c r="J1036" s="94">
        <v>7880</v>
      </c>
      <c r="K1036" s="94">
        <v>6046</v>
      </c>
      <c r="L1036" s="95">
        <f t="shared" si="344"/>
        <v>8.5463128764447338E-2</v>
      </c>
      <c r="M1036" s="95">
        <f t="shared" si="344"/>
        <v>0.38337563451776652</v>
      </c>
      <c r="N1036" s="95">
        <f t="shared" si="338"/>
        <v>0.4333443599073768</v>
      </c>
      <c r="O1036" s="95">
        <f t="shared" si="339"/>
        <v>0.40506965388481975</v>
      </c>
      <c r="P1036" s="95">
        <f t="shared" si="340"/>
        <v>0.30724002192436095</v>
      </c>
      <c r="Q1036" s="95">
        <f t="shared" si="341"/>
        <v>0.59692358584187888</v>
      </c>
      <c r="R1036" s="95">
        <f t="shared" si="342"/>
        <v>0.4760878931495045</v>
      </c>
      <c r="S1036" s="95">
        <f t="shared" si="343"/>
        <v>0.35652000597937117</v>
      </c>
      <c r="T1036" s="91"/>
      <c r="U1036" s="91"/>
      <c r="AA1036" s="92"/>
      <c r="AB1036" s="3"/>
      <c r="AC1036" s="90"/>
      <c r="AD1036" s="90"/>
      <c r="AE1036" s="90"/>
      <c r="AQ1036" s="120"/>
      <c r="AR1036" s="120"/>
      <c r="AS1036" s="120"/>
      <c r="AT1036" s="120"/>
      <c r="AU1036" s="120"/>
      <c r="AV1036" s="120"/>
      <c r="AW1036" s="120"/>
      <c r="AX1036" s="120"/>
      <c r="AY1036" s="120"/>
      <c r="AZ1036" s="120"/>
      <c r="BA1036" s="120"/>
      <c r="BB1036" s="120"/>
      <c r="BC1036" s="120"/>
      <c r="BD1036" s="120"/>
      <c r="BE1036" s="120"/>
      <c r="BF1036" s="120"/>
    </row>
    <row r="1037" spans="1:58" s="2" customFormat="1" ht="11.25" x14ac:dyDescent="0.2">
      <c r="A1037" s="3"/>
      <c r="B1037" s="93" t="s">
        <v>192</v>
      </c>
      <c r="C1037" s="93"/>
      <c r="D1037" s="94">
        <v>549</v>
      </c>
      <c r="E1037" s="94">
        <v>1210</v>
      </c>
      <c r="F1037" s="94">
        <v>2230</v>
      </c>
      <c r="G1037" s="94">
        <v>91</v>
      </c>
      <c r="H1037" s="94">
        <v>532</v>
      </c>
      <c r="I1037" s="94">
        <v>2741</v>
      </c>
      <c r="J1037" s="94">
        <v>3373</v>
      </c>
      <c r="K1037" s="94">
        <v>2680</v>
      </c>
      <c r="L1037" s="95">
        <f t="shared" si="344"/>
        <v>0.20029186428310836</v>
      </c>
      <c r="M1037" s="95">
        <f t="shared" si="344"/>
        <v>0.35873109991105839</v>
      </c>
      <c r="N1037" s="95">
        <f t="shared" si="338"/>
        <v>0.63358208955223883</v>
      </c>
      <c r="O1037" s="95">
        <f t="shared" si="339"/>
        <v>0.48042293077812653</v>
      </c>
      <c r="P1037" s="95">
        <f t="shared" si="340"/>
        <v>0.39310893791221285</v>
      </c>
      <c r="Q1037" s="95">
        <f t="shared" si="341"/>
        <v>0.66753731343283584</v>
      </c>
      <c r="R1037" s="95">
        <f t="shared" si="342"/>
        <v>0.49545679828184369</v>
      </c>
      <c r="S1037" s="95">
        <f t="shared" si="343"/>
        <v>0.40345690243347737</v>
      </c>
      <c r="T1037" s="91"/>
      <c r="U1037" s="91"/>
      <c r="AA1037" s="92"/>
      <c r="AB1037" s="3"/>
      <c r="AC1037" s="90"/>
      <c r="AD1037" s="90"/>
      <c r="AE1037" s="90"/>
      <c r="AQ1037" s="120"/>
      <c r="AR1037" s="120"/>
      <c r="AS1037" s="120"/>
      <c r="AT1037" s="120"/>
      <c r="AU1037" s="120"/>
      <c r="AV1037" s="120"/>
      <c r="AW1037" s="120"/>
      <c r="AX1037" s="120"/>
      <c r="AY1037" s="120"/>
      <c r="AZ1037" s="120"/>
      <c r="BA1037" s="120"/>
      <c r="BB1037" s="120"/>
      <c r="BC1037" s="120"/>
      <c r="BD1037" s="120"/>
      <c r="BE1037" s="120"/>
      <c r="BF1037" s="120"/>
    </row>
    <row r="1038" spans="1:58" s="2" customFormat="1" ht="11.25" x14ac:dyDescent="0.2">
      <c r="A1038" s="3"/>
      <c r="B1038" s="93" t="s">
        <v>201</v>
      </c>
      <c r="C1038" s="93"/>
      <c r="D1038" s="94">
        <v>372</v>
      </c>
      <c r="E1038" s="94">
        <v>1150</v>
      </c>
      <c r="F1038" s="94">
        <v>2654</v>
      </c>
      <c r="G1038" s="94">
        <v>31</v>
      </c>
      <c r="H1038" s="94">
        <v>1004</v>
      </c>
      <c r="I1038" s="94">
        <v>2287</v>
      </c>
      <c r="J1038" s="94">
        <v>3001</v>
      </c>
      <c r="K1038" s="94">
        <v>2176</v>
      </c>
      <c r="L1038" s="95">
        <f t="shared" si="344"/>
        <v>0.16265850459116746</v>
      </c>
      <c r="M1038" s="95">
        <f t="shared" si="344"/>
        <v>0.38320559813395533</v>
      </c>
      <c r="N1038" s="95">
        <f t="shared" si="338"/>
        <v>0.75827205882352944</v>
      </c>
      <c r="O1038" s="95">
        <f t="shared" si="339"/>
        <v>0.54085377631833109</v>
      </c>
      <c r="P1038" s="95">
        <f t="shared" si="340"/>
        <v>0.42497320471597</v>
      </c>
      <c r="Q1038" s="95">
        <f t="shared" si="341"/>
        <v>0.77251838235294112</v>
      </c>
      <c r="R1038" s="95">
        <f t="shared" si="342"/>
        <v>0.54684180027042684</v>
      </c>
      <c r="S1038" s="95">
        <f t="shared" si="343"/>
        <v>0.42912647374062163</v>
      </c>
      <c r="T1038" s="91"/>
      <c r="U1038" s="91"/>
      <c r="AA1038" s="92"/>
      <c r="AB1038" s="3"/>
      <c r="AC1038" s="90"/>
      <c r="AD1038" s="90"/>
      <c r="AE1038" s="90"/>
      <c r="AQ1038" s="120"/>
      <c r="AR1038" s="120"/>
      <c r="AS1038" s="120"/>
      <c r="AT1038" s="120"/>
      <c r="AU1038" s="120"/>
      <c r="AV1038" s="120"/>
      <c r="AW1038" s="120"/>
      <c r="AX1038" s="120"/>
      <c r="AY1038" s="120"/>
      <c r="AZ1038" s="120"/>
      <c r="BA1038" s="120"/>
      <c r="BB1038" s="120"/>
      <c r="BC1038" s="120"/>
      <c r="BD1038" s="120"/>
      <c r="BE1038" s="120"/>
      <c r="BF1038" s="120"/>
    </row>
    <row r="1039" spans="1:58" s="2" customFormat="1" ht="11.25" x14ac:dyDescent="0.2">
      <c r="A1039" s="3"/>
      <c r="B1039" s="93" t="s">
        <v>210</v>
      </c>
      <c r="C1039" s="93"/>
      <c r="D1039" s="94">
        <v>4095</v>
      </c>
      <c r="E1039" s="94">
        <v>13640</v>
      </c>
      <c r="F1039" s="94">
        <v>24425</v>
      </c>
      <c r="G1039" s="94">
        <v>1137</v>
      </c>
      <c r="H1039" s="94">
        <v>5906</v>
      </c>
      <c r="I1039" s="94">
        <v>30475</v>
      </c>
      <c r="J1039" s="94">
        <v>40768</v>
      </c>
      <c r="K1039" s="94">
        <v>30753</v>
      </c>
      <c r="L1039" s="95">
        <f t="shared" si="344"/>
        <v>0.1343724364232978</v>
      </c>
      <c r="M1039" s="95">
        <f t="shared" si="344"/>
        <v>0.3345761381475667</v>
      </c>
      <c r="N1039" s="95">
        <f t="shared" si="338"/>
        <v>0.60218515266803241</v>
      </c>
      <c r="O1039" s="95">
        <f t="shared" si="339"/>
        <v>0.44964416045636946</v>
      </c>
      <c r="P1039" s="95">
        <f t="shared" si="340"/>
        <v>0.3554453115808463</v>
      </c>
      <c r="Q1039" s="95">
        <f t="shared" si="341"/>
        <v>0.63915715539947326</v>
      </c>
      <c r="R1039" s="95">
        <f t="shared" si="342"/>
        <v>0.46554158918359645</v>
      </c>
      <c r="S1039" s="95">
        <f t="shared" si="343"/>
        <v>0.36659280756108081</v>
      </c>
      <c r="T1039" s="91"/>
      <c r="U1039" s="91"/>
      <c r="AA1039" s="92"/>
      <c r="AB1039" s="3"/>
      <c r="AC1039" s="90"/>
      <c r="AD1039" s="90"/>
      <c r="AE1039" s="90"/>
      <c r="AQ1039" s="120"/>
      <c r="AR1039" s="120"/>
      <c r="AS1039" s="120"/>
      <c r="AT1039" s="120"/>
      <c r="AU1039" s="120"/>
      <c r="AV1039" s="120"/>
      <c r="AW1039" s="120"/>
      <c r="AX1039" s="120"/>
      <c r="AY1039" s="120"/>
      <c r="AZ1039" s="120"/>
      <c r="BA1039" s="120"/>
      <c r="BB1039" s="120"/>
      <c r="BC1039" s="120"/>
      <c r="BD1039" s="120"/>
      <c r="BE1039" s="120"/>
      <c r="BF1039" s="120"/>
    </row>
    <row r="1040" spans="1:58" s="2" customFormat="1" ht="11.25" x14ac:dyDescent="0.2">
      <c r="A1040" s="3"/>
      <c r="B1040" s="93" t="s">
        <v>227</v>
      </c>
      <c r="C1040" s="93"/>
      <c r="D1040" s="94">
        <v>784</v>
      </c>
      <c r="E1040" s="94">
        <v>1893</v>
      </c>
      <c r="F1040" s="94">
        <v>4085</v>
      </c>
      <c r="G1040" s="94">
        <v>108</v>
      </c>
      <c r="H1040" s="94">
        <v>1190</v>
      </c>
      <c r="I1040" s="94">
        <v>4172</v>
      </c>
      <c r="J1040" s="94">
        <v>5173</v>
      </c>
      <c r="K1040" s="94">
        <v>4027</v>
      </c>
      <c r="L1040" s="95">
        <f t="shared" si="344"/>
        <v>0.18791946308724833</v>
      </c>
      <c r="M1040" s="95">
        <f t="shared" si="344"/>
        <v>0.36593852696694373</v>
      </c>
      <c r="N1040" s="95">
        <f t="shared" si="338"/>
        <v>0.71889744226471319</v>
      </c>
      <c r="O1040" s="95">
        <f t="shared" si="339"/>
        <v>0.52043478260869569</v>
      </c>
      <c r="P1040" s="95">
        <f t="shared" si="340"/>
        <v>0.4166915943763087</v>
      </c>
      <c r="Q1040" s="95">
        <f t="shared" si="341"/>
        <v>0.74571641420412216</v>
      </c>
      <c r="R1040" s="95">
        <f t="shared" si="342"/>
        <v>0.53217391304347827</v>
      </c>
      <c r="S1040" s="95">
        <f t="shared" si="343"/>
        <v>0.42476817230032904</v>
      </c>
      <c r="T1040" s="91"/>
      <c r="U1040" s="91"/>
      <c r="AA1040" s="92"/>
      <c r="AB1040" s="3"/>
      <c r="AC1040" s="90"/>
      <c r="AD1040" s="90"/>
      <c r="AE1040" s="90"/>
      <c r="AQ1040" s="120"/>
      <c r="AR1040" s="120"/>
      <c r="AS1040" s="120"/>
      <c r="AT1040" s="120"/>
      <c r="AU1040" s="120"/>
      <c r="AV1040" s="120"/>
      <c r="AW1040" s="120"/>
      <c r="AX1040" s="120"/>
      <c r="AY1040" s="120"/>
      <c r="AZ1040" s="120"/>
      <c r="BA1040" s="120"/>
      <c r="BB1040" s="120"/>
      <c r="BC1040" s="120"/>
      <c r="BD1040" s="120"/>
      <c r="BE1040" s="120"/>
      <c r="BF1040" s="120"/>
    </row>
    <row r="1041" spans="1:58" s="2" customFormat="1" ht="11.25" x14ac:dyDescent="0.2">
      <c r="A1041" s="3"/>
      <c r="B1041" s="93" t="s">
        <v>237</v>
      </c>
      <c r="C1041" s="93"/>
      <c r="D1041" s="94">
        <v>340</v>
      </c>
      <c r="E1041" s="94">
        <v>838</v>
      </c>
      <c r="F1041" s="94">
        <v>1330</v>
      </c>
      <c r="G1041" s="94">
        <v>62</v>
      </c>
      <c r="H1041" s="94">
        <v>320</v>
      </c>
      <c r="I1041" s="94">
        <v>1702</v>
      </c>
      <c r="J1041" s="94">
        <v>2226</v>
      </c>
      <c r="K1041" s="94">
        <v>1600</v>
      </c>
      <c r="L1041" s="95">
        <f t="shared" si="344"/>
        <v>0.19976498237367801</v>
      </c>
      <c r="M1041" s="95">
        <f t="shared" si="344"/>
        <v>0.37646001796945194</v>
      </c>
      <c r="N1041" s="95">
        <f t="shared" si="338"/>
        <v>0.63124999999999998</v>
      </c>
      <c r="O1041" s="95">
        <f t="shared" si="339"/>
        <v>0.48301097752221639</v>
      </c>
      <c r="P1041" s="95">
        <f t="shared" si="340"/>
        <v>0.39580318379160639</v>
      </c>
      <c r="Q1041" s="95">
        <f t="shared" si="341"/>
        <v>0.67</v>
      </c>
      <c r="R1041" s="95">
        <f t="shared" si="342"/>
        <v>0.49921589127025612</v>
      </c>
      <c r="S1041" s="95">
        <f t="shared" si="343"/>
        <v>0.40701881331403761</v>
      </c>
      <c r="T1041" s="91"/>
      <c r="U1041" s="91"/>
      <c r="AA1041" s="92"/>
      <c r="AB1041" s="3"/>
      <c r="AC1041" s="90"/>
      <c r="AD1041" s="90"/>
      <c r="AE1041" s="90"/>
      <c r="AQ1041" s="120"/>
      <c r="AR1041" s="120"/>
      <c r="AS1041" s="120"/>
      <c r="AT1041" s="120"/>
      <c r="AU1041" s="120"/>
      <c r="AV1041" s="120"/>
      <c r="AW1041" s="120"/>
      <c r="AX1041" s="120"/>
      <c r="AY1041" s="120"/>
      <c r="AZ1041" s="120"/>
      <c r="BA1041" s="120"/>
      <c r="BB1041" s="120"/>
      <c r="BC1041" s="120"/>
      <c r="BD1041" s="120"/>
      <c r="BE1041" s="120"/>
      <c r="BF1041" s="120"/>
    </row>
    <row r="1042" spans="1:58" s="2" customFormat="1" ht="11.25" x14ac:dyDescent="0.2">
      <c r="A1042" s="3"/>
      <c r="B1042" s="93" t="s">
        <v>249</v>
      </c>
      <c r="C1042" s="93"/>
      <c r="D1042" s="94">
        <v>643</v>
      </c>
      <c r="E1042" s="94">
        <v>2163</v>
      </c>
      <c r="F1042" s="94">
        <v>4303</v>
      </c>
      <c r="G1042" s="94">
        <v>181</v>
      </c>
      <c r="H1042" s="94">
        <v>1063</v>
      </c>
      <c r="I1042" s="94">
        <v>5173</v>
      </c>
      <c r="J1042" s="94">
        <v>6711</v>
      </c>
      <c r="K1042" s="94">
        <v>5413</v>
      </c>
      <c r="L1042" s="95">
        <f t="shared" si="344"/>
        <v>0.12429924608544365</v>
      </c>
      <c r="M1042" s="95">
        <f t="shared" si="344"/>
        <v>0.32230666070630309</v>
      </c>
      <c r="N1042" s="95">
        <f t="shared" si="338"/>
        <v>0.59855902457047849</v>
      </c>
      <c r="O1042" s="95">
        <f t="shared" si="339"/>
        <v>0.44564500164962056</v>
      </c>
      <c r="P1042" s="95">
        <f t="shared" si="340"/>
        <v>0.34954038272532811</v>
      </c>
      <c r="Q1042" s="95">
        <f t="shared" si="341"/>
        <v>0.63199704415296509</v>
      </c>
      <c r="R1042" s="95">
        <f t="shared" si="342"/>
        <v>0.46057406796436817</v>
      </c>
      <c r="S1042" s="95">
        <f t="shared" si="343"/>
        <v>0.36000462507949355</v>
      </c>
      <c r="T1042" s="91"/>
      <c r="U1042" s="91"/>
      <c r="AA1042" s="92"/>
      <c r="AB1042" s="3"/>
      <c r="AC1042" s="90"/>
      <c r="AD1042" s="90"/>
      <c r="AE1042" s="90"/>
      <c r="AQ1042" s="120"/>
      <c r="AR1042" s="120"/>
      <c r="AS1042" s="120"/>
      <c r="AT1042" s="120"/>
      <c r="AU1042" s="120"/>
      <c r="AV1042" s="120"/>
      <c r="AW1042" s="120"/>
      <c r="AX1042" s="120"/>
      <c r="AY1042" s="120"/>
      <c r="AZ1042" s="120"/>
      <c r="BA1042" s="120"/>
      <c r="BB1042" s="120"/>
      <c r="BC1042" s="120"/>
      <c r="BD1042" s="120"/>
      <c r="BE1042" s="120"/>
      <c r="BF1042" s="120"/>
    </row>
    <row r="1043" spans="1:58" s="2" customFormat="1" ht="11.25" x14ac:dyDescent="0.2">
      <c r="A1043" s="3"/>
      <c r="B1043" s="93" t="s">
        <v>261</v>
      </c>
      <c r="C1043" s="93"/>
      <c r="D1043" s="94">
        <v>1755</v>
      </c>
      <c r="E1043" s="94">
        <v>4605</v>
      </c>
      <c r="F1043" s="94">
        <v>10128</v>
      </c>
      <c r="G1043" s="94">
        <v>252</v>
      </c>
      <c r="H1043" s="94">
        <v>3007</v>
      </c>
      <c r="I1043" s="94">
        <v>9787</v>
      </c>
      <c r="J1043" s="94">
        <v>12803</v>
      </c>
      <c r="K1043" s="94">
        <v>9839</v>
      </c>
      <c r="L1043" s="95">
        <f t="shared" si="344"/>
        <v>0.17931950546643508</v>
      </c>
      <c r="M1043" s="95">
        <f t="shared" si="344"/>
        <v>0.35968132468952591</v>
      </c>
      <c r="N1043" s="95">
        <f t="shared" si="338"/>
        <v>0.72375241386319744</v>
      </c>
      <c r="O1043" s="95">
        <f t="shared" si="339"/>
        <v>0.51788711244589702</v>
      </c>
      <c r="P1043" s="95">
        <f t="shared" si="340"/>
        <v>0.41570816244719233</v>
      </c>
      <c r="Q1043" s="95">
        <f t="shared" si="341"/>
        <v>0.74936477284276859</v>
      </c>
      <c r="R1043" s="95">
        <f t="shared" si="342"/>
        <v>0.52901687130112185</v>
      </c>
      <c r="S1043" s="95">
        <f t="shared" si="343"/>
        <v>0.42347898485923091</v>
      </c>
      <c r="T1043" s="91"/>
      <c r="U1043" s="91"/>
      <c r="AA1043" s="92"/>
      <c r="AB1043" s="3"/>
      <c r="AC1043" s="90"/>
      <c r="AD1043" s="90"/>
      <c r="AE1043" s="90"/>
      <c r="AQ1043" s="120"/>
      <c r="AR1043" s="120"/>
      <c r="AS1043" s="120"/>
      <c r="AT1043" s="120"/>
      <c r="AU1043" s="120"/>
      <c r="AV1043" s="120"/>
      <c r="AW1043" s="120"/>
      <c r="AX1043" s="120"/>
      <c r="AY1043" s="120"/>
      <c r="AZ1043" s="120"/>
      <c r="BA1043" s="120"/>
      <c r="BB1043" s="120"/>
      <c r="BC1043" s="120"/>
      <c r="BD1043" s="120"/>
      <c r="BE1043" s="120"/>
      <c r="BF1043" s="120"/>
    </row>
    <row r="1044" spans="1:58" s="2" customFormat="1" ht="11.25" x14ac:dyDescent="0.2">
      <c r="A1044" s="3"/>
      <c r="B1044" s="93" t="s">
        <v>279</v>
      </c>
      <c r="C1044" s="93"/>
      <c r="D1044" s="94">
        <v>2970</v>
      </c>
      <c r="E1044" s="94">
        <v>13100</v>
      </c>
      <c r="F1044" s="94">
        <v>13616</v>
      </c>
      <c r="G1044" s="94">
        <v>3785</v>
      </c>
      <c r="H1044" s="94">
        <v>1834</v>
      </c>
      <c r="I1044" s="94">
        <v>29090</v>
      </c>
      <c r="J1044" s="94">
        <v>38151</v>
      </c>
      <c r="K1044" s="94">
        <v>27968</v>
      </c>
      <c r="L1044" s="95">
        <f t="shared" si="344"/>
        <v>0.10209694052939154</v>
      </c>
      <c r="M1044" s="95">
        <f t="shared" si="344"/>
        <v>0.34337238866608999</v>
      </c>
      <c r="N1044" s="95">
        <f t="shared" si="338"/>
        <v>0.4212671624713959</v>
      </c>
      <c r="O1044" s="95">
        <f t="shared" si="339"/>
        <v>0.37632148096613682</v>
      </c>
      <c r="P1044" s="95">
        <f t="shared" si="340"/>
        <v>0.29253536955539916</v>
      </c>
      <c r="Q1044" s="95">
        <f t="shared" si="341"/>
        <v>0.5566004004576659</v>
      </c>
      <c r="R1044" s="95">
        <f t="shared" si="342"/>
        <v>0.43356675085830093</v>
      </c>
      <c r="S1044" s="95">
        <f t="shared" si="343"/>
        <v>0.33229001459946012</v>
      </c>
      <c r="T1044" s="91"/>
      <c r="U1044" s="91"/>
      <c r="AA1044" s="92"/>
      <c r="AB1044" s="3"/>
      <c r="AC1044" s="90"/>
      <c r="AD1044" s="90"/>
      <c r="AE1044" s="90"/>
      <c r="AQ1044" s="120"/>
      <c r="AR1044" s="120"/>
      <c r="AS1044" s="120"/>
      <c r="AT1044" s="120"/>
      <c r="AU1044" s="120"/>
      <c r="AV1044" s="120"/>
      <c r="AW1044" s="120"/>
      <c r="AX1044" s="120"/>
      <c r="AY1044" s="120"/>
      <c r="AZ1044" s="120"/>
      <c r="BA1044" s="120"/>
      <c r="BB1044" s="120"/>
      <c r="BC1044" s="120"/>
      <c r="BD1044" s="120"/>
      <c r="BE1044" s="120"/>
      <c r="BF1044" s="120"/>
    </row>
    <row r="1045" spans="1:58" s="2" customFormat="1" ht="11.25" x14ac:dyDescent="0.2">
      <c r="A1045" s="3"/>
      <c r="B1045" s="93" t="s">
        <v>296</v>
      </c>
      <c r="C1045" s="93"/>
      <c r="D1045" s="94">
        <v>661</v>
      </c>
      <c r="E1045" s="94">
        <v>1716</v>
      </c>
      <c r="F1045" s="94">
        <v>2846</v>
      </c>
      <c r="G1045" s="94">
        <v>220</v>
      </c>
      <c r="H1045" s="94">
        <v>632</v>
      </c>
      <c r="I1045" s="94">
        <v>3647</v>
      </c>
      <c r="J1045" s="94">
        <v>4906</v>
      </c>
      <c r="K1045" s="94">
        <v>3819</v>
      </c>
      <c r="L1045" s="95">
        <f t="shared" si="344"/>
        <v>0.18124485878804497</v>
      </c>
      <c r="M1045" s="95">
        <f t="shared" si="344"/>
        <v>0.34977578475336324</v>
      </c>
      <c r="N1045" s="95">
        <f t="shared" si="338"/>
        <v>0.57973291437549102</v>
      </c>
      <c r="O1045" s="95">
        <f t="shared" si="339"/>
        <v>0.45042979942693412</v>
      </c>
      <c r="P1045" s="95">
        <f t="shared" si="340"/>
        <v>0.37107985774329133</v>
      </c>
      <c r="Q1045" s="95">
        <f t="shared" si="341"/>
        <v>0.63733961770096881</v>
      </c>
      <c r="R1045" s="95">
        <f t="shared" si="342"/>
        <v>0.47564469914040114</v>
      </c>
      <c r="S1045" s="95">
        <f t="shared" si="343"/>
        <v>0.38886194633042354</v>
      </c>
      <c r="T1045" s="91"/>
      <c r="U1045" s="91"/>
      <c r="AA1045" s="92"/>
      <c r="AB1045" s="3"/>
      <c r="AC1045" s="90"/>
      <c r="AD1045" s="90"/>
      <c r="AE1045" s="90"/>
      <c r="AQ1045" s="120"/>
      <c r="AR1045" s="120"/>
      <c r="AS1045" s="120"/>
      <c r="AT1045" s="120"/>
      <c r="AU1045" s="120"/>
      <c r="AV1045" s="120"/>
      <c r="AW1045" s="120"/>
      <c r="AX1045" s="120"/>
      <c r="AY1045" s="120"/>
      <c r="AZ1045" s="120"/>
      <c r="BA1045" s="120"/>
      <c r="BB1045" s="120"/>
      <c r="BC1045" s="120"/>
      <c r="BD1045" s="120"/>
      <c r="BE1045" s="120"/>
      <c r="BF1045" s="120"/>
    </row>
    <row r="1046" spans="1:58" s="2" customFormat="1" ht="11.25" x14ac:dyDescent="0.2">
      <c r="A1046" s="3"/>
      <c r="B1046" s="93" t="s">
        <v>304</v>
      </c>
      <c r="C1046" s="93"/>
      <c r="D1046" s="94">
        <v>611</v>
      </c>
      <c r="E1046" s="94">
        <v>1482</v>
      </c>
      <c r="F1046" s="94">
        <v>2899</v>
      </c>
      <c r="G1046" s="94">
        <v>88</v>
      </c>
      <c r="H1046" s="94">
        <v>769</v>
      </c>
      <c r="I1046" s="94">
        <v>3071</v>
      </c>
      <c r="J1046" s="94">
        <v>3833</v>
      </c>
      <c r="K1046" s="94">
        <v>3025</v>
      </c>
      <c r="L1046" s="95">
        <f t="shared" si="344"/>
        <v>0.19895799413871704</v>
      </c>
      <c r="M1046" s="95">
        <f t="shared" si="344"/>
        <v>0.38664231672319332</v>
      </c>
      <c r="N1046" s="95">
        <f t="shared" si="338"/>
        <v>0.70413223140495873</v>
      </c>
      <c r="O1046" s="95">
        <f t="shared" si="339"/>
        <v>0.52668416447944011</v>
      </c>
      <c r="P1046" s="95">
        <f t="shared" si="340"/>
        <v>0.42531977036962432</v>
      </c>
      <c r="Q1046" s="95">
        <f t="shared" si="341"/>
        <v>0.73322314049586779</v>
      </c>
      <c r="R1046" s="95">
        <f t="shared" si="342"/>
        <v>0.53951589384660248</v>
      </c>
      <c r="S1046" s="95">
        <f t="shared" si="343"/>
        <v>0.43418269714976332</v>
      </c>
      <c r="T1046" s="91"/>
      <c r="U1046" s="91"/>
      <c r="AA1046" s="92"/>
      <c r="AB1046" s="3"/>
      <c r="AC1046" s="90"/>
      <c r="AD1046" s="90"/>
      <c r="AE1046" s="90"/>
      <c r="AQ1046" s="120"/>
      <c r="AR1046" s="120"/>
      <c r="AS1046" s="120"/>
      <c r="AT1046" s="120"/>
      <c r="AU1046" s="120"/>
      <c r="AV1046" s="120"/>
      <c r="AW1046" s="120"/>
      <c r="AX1046" s="120"/>
      <c r="AY1046" s="120"/>
      <c r="AZ1046" s="120"/>
      <c r="BA1046" s="120"/>
      <c r="BB1046" s="120"/>
      <c r="BC1046" s="120"/>
      <c r="BD1046" s="120"/>
      <c r="BE1046" s="120"/>
      <c r="BF1046" s="120"/>
    </row>
    <row r="1047" spans="1:58" s="2" customFormat="1" ht="11.25" x14ac:dyDescent="0.2">
      <c r="A1047" s="3"/>
      <c r="B1047" s="93" t="s">
        <v>313</v>
      </c>
      <c r="C1047" s="93"/>
      <c r="D1047" s="94">
        <v>932</v>
      </c>
      <c r="E1047" s="94">
        <v>3323</v>
      </c>
      <c r="F1047" s="94">
        <v>4332</v>
      </c>
      <c r="G1047" s="94">
        <v>905</v>
      </c>
      <c r="H1047" s="94">
        <v>675</v>
      </c>
      <c r="I1047" s="94">
        <v>6787</v>
      </c>
      <c r="J1047" s="94">
        <v>8718</v>
      </c>
      <c r="K1047" s="94">
        <v>6711</v>
      </c>
      <c r="L1047" s="95">
        <f t="shared" si="344"/>
        <v>0.13732134963901577</v>
      </c>
      <c r="M1047" s="95">
        <f t="shared" si="344"/>
        <v>0.38116540490938289</v>
      </c>
      <c r="N1047" s="95">
        <f t="shared" si="338"/>
        <v>0.54492624050067051</v>
      </c>
      <c r="O1047" s="95">
        <f t="shared" si="339"/>
        <v>0.45239484088404952</v>
      </c>
      <c r="P1047" s="95">
        <f t="shared" si="340"/>
        <v>0.356139719121354</v>
      </c>
      <c r="Q1047" s="95">
        <f t="shared" si="341"/>
        <v>0.67977946654745935</v>
      </c>
      <c r="R1047" s="95">
        <f t="shared" si="342"/>
        <v>0.51105061896428805</v>
      </c>
      <c r="S1047" s="95">
        <f t="shared" si="343"/>
        <v>0.3968761253150882</v>
      </c>
      <c r="T1047" s="91"/>
      <c r="U1047" s="91"/>
      <c r="AA1047" s="92"/>
      <c r="AB1047" s="3"/>
      <c r="AC1047" s="90"/>
      <c r="AD1047" s="90"/>
      <c r="AE1047" s="90"/>
      <c r="AQ1047" s="120"/>
      <c r="AR1047" s="120"/>
      <c r="AS1047" s="120"/>
      <c r="AT1047" s="120"/>
      <c r="AU1047" s="120"/>
      <c r="AV1047" s="120"/>
      <c r="AW1047" s="120"/>
      <c r="AX1047" s="120"/>
      <c r="AY1047" s="120"/>
      <c r="AZ1047" s="120"/>
      <c r="BA1047" s="120"/>
      <c r="BB1047" s="120"/>
      <c r="BC1047" s="120"/>
      <c r="BD1047" s="120"/>
      <c r="BE1047" s="120"/>
      <c r="BF1047" s="120"/>
    </row>
    <row r="1048" spans="1:58" s="2" customFormat="1" ht="11.25" x14ac:dyDescent="0.2">
      <c r="A1048" s="3"/>
      <c r="B1048" s="93" t="s">
        <v>324</v>
      </c>
      <c r="C1048" s="93"/>
      <c r="D1048" s="94">
        <v>412</v>
      </c>
      <c r="E1048" s="94">
        <v>1193</v>
      </c>
      <c r="F1048" s="94">
        <v>1692</v>
      </c>
      <c r="G1048" s="94">
        <v>141</v>
      </c>
      <c r="H1048" s="94">
        <v>415</v>
      </c>
      <c r="I1048" s="94">
        <v>2345</v>
      </c>
      <c r="J1048" s="94">
        <v>2864</v>
      </c>
      <c r="K1048" s="94">
        <v>2145</v>
      </c>
      <c r="L1048" s="95">
        <f t="shared" si="344"/>
        <v>0.17569296375266524</v>
      </c>
      <c r="M1048" s="95">
        <f t="shared" si="344"/>
        <v>0.41655027932960892</v>
      </c>
      <c r="N1048" s="95">
        <f t="shared" si="338"/>
        <v>0.59533799533799536</v>
      </c>
      <c r="O1048" s="95">
        <f t="shared" si="339"/>
        <v>0.49311239768416848</v>
      </c>
      <c r="P1048" s="95">
        <f t="shared" si="340"/>
        <v>0.39189556703834649</v>
      </c>
      <c r="Q1048" s="95">
        <f t="shared" si="341"/>
        <v>0.66107226107226102</v>
      </c>
      <c r="R1048" s="95">
        <f t="shared" si="342"/>
        <v>0.5212617288880016</v>
      </c>
      <c r="S1048" s="95">
        <f t="shared" si="343"/>
        <v>0.41106880609192276</v>
      </c>
      <c r="T1048" s="91"/>
      <c r="U1048" s="91"/>
      <c r="AA1048" s="92"/>
      <c r="AB1048" s="3"/>
      <c r="AC1048" s="90"/>
      <c r="AD1048" s="90"/>
      <c r="AE1048" s="90"/>
      <c r="AQ1048" s="120"/>
      <c r="AR1048" s="120"/>
      <c r="AS1048" s="120"/>
      <c r="AT1048" s="120"/>
      <c r="AU1048" s="120"/>
      <c r="AV1048" s="120"/>
      <c r="AW1048" s="120"/>
      <c r="AX1048" s="120"/>
      <c r="AY1048" s="120"/>
      <c r="AZ1048" s="120"/>
      <c r="BA1048" s="120"/>
      <c r="BB1048" s="120"/>
      <c r="BC1048" s="120"/>
      <c r="BD1048" s="120"/>
      <c r="BE1048" s="120"/>
      <c r="BF1048" s="120"/>
    </row>
    <row r="1049" spans="1:58" s="2" customFormat="1" ht="11.25" x14ac:dyDescent="0.2">
      <c r="A1049" s="3"/>
      <c r="B1049" s="93" t="s">
        <v>333</v>
      </c>
      <c r="C1049" s="93"/>
      <c r="D1049" s="94">
        <v>1139</v>
      </c>
      <c r="E1049" s="94">
        <v>4284</v>
      </c>
      <c r="F1049" s="94">
        <v>5209</v>
      </c>
      <c r="G1049" s="94">
        <v>1511</v>
      </c>
      <c r="H1049" s="94">
        <v>950</v>
      </c>
      <c r="I1049" s="94">
        <v>10916</v>
      </c>
      <c r="J1049" s="94">
        <v>13578</v>
      </c>
      <c r="K1049" s="94">
        <v>10156</v>
      </c>
      <c r="L1049" s="95">
        <f t="shared" si="344"/>
        <v>0.10434224990839135</v>
      </c>
      <c r="M1049" s="95">
        <f t="shared" si="344"/>
        <v>0.31551038444542645</v>
      </c>
      <c r="N1049" s="95">
        <f t="shared" si="338"/>
        <v>0.41935801496652225</v>
      </c>
      <c r="O1049" s="95">
        <f t="shared" si="339"/>
        <v>0.35994775427656528</v>
      </c>
      <c r="P1049" s="95">
        <f t="shared" si="340"/>
        <v>0.27942279942279941</v>
      </c>
      <c r="Q1049" s="95">
        <f t="shared" si="341"/>
        <v>0.56813706183536827</v>
      </c>
      <c r="R1049" s="95">
        <f t="shared" si="342"/>
        <v>0.4236116963006657</v>
      </c>
      <c r="S1049" s="95">
        <f t="shared" si="343"/>
        <v>0.32303030303030306</v>
      </c>
      <c r="T1049" s="91"/>
      <c r="U1049" s="91"/>
      <c r="AA1049" s="92"/>
      <c r="AB1049" s="3"/>
      <c r="AC1049" s="90"/>
      <c r="AD1049" s="90"/>
      <c r="AE1049" s="90"/>
      <c r="AQ1049" s="120"/>
      <c r="AR1049" s="120"/>
      <c r="AS1049" s="120"/>
      <c r="AT1049" s="120"/>
      <c r="AU1049" s="120"/>
      <c r="AV1049" s="120"/>
      <c r="AW1049" s="120"/>
      <c r="AX1049" s="120"/>
      <c r="AY1049" s="120"/>
      <c r="AZ1049" s="120"/>
      <c r="BA1049" s="120"/>
      <c r="BB1049" s="120"/>
      <c r="BC1049" s="120"/>
      <c r="BD1049" s="120"/>
      <c r="BE1049" s="120"/>
      <c r="BF1049" s="120"/>
    </row>
    <row r="1050" spans="1:58" s="2" customFormat="1" ht="11.25" x14ac:dyDescent="0.2">
      <c r="A1050" s="3"/>
      <c r="B1050" s="93" t="s">
        <v>354</v>
      </c>
      <c r="C1050" s="93"/>
      <c r="D1050" s="94">
        <v>1442</v>
      </c>
      <c r="E1050" s="94">
        <v>3411</v>
      </c>
      <c r="F1050" s="94">
        <v>6447</v>
      </c>
      <c r="G1050" s="94">
        <v>259</v>
      </c>
      <c r="H1050" s="94">
        <v>1629</v>
      </c>
      <c r="I1050" s="94">
        <v>7100</v>
      </c>
      <c r="J1050" s="94">
        <v>9238</v>
      </c>
      <c r="K1050" s="94">
        <v>7092</v>
      </c>
      <c r="L1050" s="95">
        <f t="shared" si="344"/>
        <v>0.20309859154929577</v>
      </c>
      <c r="M1050" s="95">
        <f t="shared" si="344"/>
        <v>0.36923576531716823</v>
      </c>
      <c r="N1050" s="95">
        <f t="shared" si="338"/>
        <v>0.67935702199661585</v>
      </c>
      <c r="O1050" s="95">
        <f t="shared" si="339"/>
        <v>0.50391916717697494</v>
      </c>
      <c r="P1050" s="95">
        <f t="shared" si="340"/>
        <v>0.4127614169867691</v>
      </c>
      <c r="Q1050" s="95">
        <f t="shared" si="341"/>
        <v>0.71587704455724765</v>
      </c>
      <c r="R1050" s="95">
        <f t="shared" si="342"/>
        <v>0.51977954684629513</v>
      </c>
      <c r="S1050" s="95">
        <f t="shared" si="343"/>
        <v>0.42381562099871961</v>
      </c>
      <c r="T1050" s="91"/>
      <c r="U1050" s="91"/>
      <c r="AA1050" s="92"/>
      <c r="AB1050" s="3"/>
      <c r="AC1050" s="90"/>
      <c r="AD1050" s="90"/>
      <c r="AE1050" s="90"/>
      <c r="AQ1050" s="120"/>
      <c r="AR1050" s="120"/>
      <c r="AS1050" s="120"/>
      <c r="AT1050" s="120"/>
      <c r="AU1050" s="120"/>
      <c r="AV1050" s="120"/>
      <c r="AW1050" s="120"/>
      <c r="AX1050" s="120"/>
      <c r="AY1050" s="120"/>
      <c r="AZ1050" s="120"/>
      <c r="BA1050" s="120"/>
      <c r="BB1050" s="120"/>
      <c r="BC1050" s="120"/>
      <c r="BD1050" s="120"/>
      <c r="BE1050" s="120"/>
      <c r="BF1050" s="120"/>
    </row>
    <row r="1051" spans="1:58" s="2" customFormat="1" ht="11.25" x14ac:dyDescent="0.2">
      <c r="A1051" s="3"/>
      <c r="B1051" s="93" t="s">
        <v>369</v>
      </c>
      <c r="C1051" s="93"/>
      <c r="D1051" s="94">
        <v>2030</v>
      </c>
      <c r="E1051" s="94">
        <v>10520</v>
      </c>
      <c r="F1051" s="94">
        <v>17729</v>
      </c>
      <c r="G1051" s="94">
        <v>2313</v>
      </c>
      <c r="H1051" s="94">
        <v>2879</v>
      </c>
      <c r="I1051" s="94">
        <v>33047</v>
      </c>
      <c r="J1051" s="94">
        <v>43166</v>
      </c>
      <c r="K1051" s="94">
        <v>32908</v>
      </c>
      <c r="L1051" s="95">
        <f t="shared" si="344"/>
        <v>6.1427663630586743E-2</v>
      </c>
      <c r="M1051" s="95">
        <f t="shared" si="344"/>
        <v>0.24371032757262662</v>
      </c>
      <c r="N1051" s="95">
        <f t="shared" ref="N1051:N1082" si="345">(F1051-H1051)/K1051</f>
        <v>0.45125805275312991</v>
      </c>
      <c r="O1051" s="95">
        <f t="shared" ref="O1051:O1082" si="346">((E1051+F1051)-H1051)/(J1051+K1051)</f>
        <v>0.33349107448011145</v>
      </c>
      <c r="P1051" s="95">
        <f t="shared" ref="P1051:P1082" si="347">((D1051+E1051+F1051)-H1051)/(I1051+J1051+K1051)</f>
        <v>0.25109740563227978</v>
      </c>
      <c r="Q1051" s="95">
        <f t="shared" ref="Q1051:Q1082" si="348">((F1051+G1051)-H1051)/K1051</f>
        <v>0.52154491309104167</v>
      </c>
      <c r="R1051" s="95">
        <f t="shared" ref="R1051:R1082" si="349">((E1051+F1051+G1051)-H1051)/(J1051+K1051)</f>
        <v>0.36389568052159738</v>
      </c>
      <c r="S1051" s="95">
        <f t="shared" ref="S1051:S1082" si="350">((D1051+E1051+F1051+G1051)-H1051)/(I1051+J1051+K1051)</f>
        <v>0.27229405888875652</v>
      </c>
      <c r="T1051" s="91"/>
      <c r="U1051" s="91"/>
      <c r="AA1051" s="92"/>
      <c r="AB1051" s="3"/>
      <c r="AC1051" s="90"/>
      <c r="AD1051" s="90"/>
      <c r="AE1051" s="90"/>
      <c r="AQ1051" s="120"/>
      <c r="AR1051" s="120"/>
      <c r="AS1051" s="120"/>
      <c r="AT1051" s="120"/>
      <c r="AU1051" s="120"/>
      <c r="AV1051" s="120"/>
      <c r="AW1051" s="120"/>
      <c r="AX1051" s="120"/>
      <c r="AY1051" s="120"/>
      <c r="AZ1051" s="120"/>
      <c r="BA1051" s="120"/>
      <c r="BB1051" s="120"/>
      <c r="BC1051" s="120"/>
      <c r="BD1051" s="120"/>
      <c r="BE1051" s="120"/>
      <c r="BF1051" s="120"/>
    </row>
    <row r="1052" spans="1:58" s="2" customFormat="1" ht="11.25" x14ac:dyDescent="0.2">
      <c r="A1052" s="3"/>
      <c r="B1052" s="93" t="s">
        <v>379</v>
      </c>
      <c r="C1052" s="93"/>
      <c r="D1052" s="94">
        <v>937</v>
      </c>
      <c r="E1052" s="94">
        <v>2389</v>
      </c>
      <c r="F1052" s="94">
        <v>2943</v>
      </c>
      <c r="G1052" s="94">
        <v>246</v>
      </c>
      <c r="H1052" s="94">
        <v>660</v>
      </c>
      <c r="I1052" s="94">
        <v>3509</v>
      </c>
      <c r="J1052" s="94">
        <v>4863</v>
      </c>
      <c r="K1052" s="94">
        <v>3563</v>
      </c>
      <c r="L1052" s="95">
        <f t="shared" si="344"/>
        <v>0.26702764320319178</v>
      </c>
      <c r="M1052" s="95">
        <f t="shared" si="344"/>
        <v>0.49126053876208103</v>
      </c>
      <c r="N1052" s="95">
        <f t="shared" si="345"/>
        <v>0.64075217513331462</v>
      </c>
      <c r="O1052" s="95">
        <f t="shared" si="346"/>
        <v>0.55447424638025156</v>
      </c>
      <c r="P1052" s="95">
        <f t="shared" si="347"/>
        <v>0.46996229576874737</v>
      </c>
      <c r="Q1052" s="95">
        <f t="shared" si="348"/>
        <v>0.70979511647488069</v>
      </c>
      <c r="R1052" s="95">
        <f t="shared" si="349"/>
        <v>0.58366959411345831</v>
      </c>
      <c r="S1052" s="95">
        <f t="shared" si="350"/>
        <v>0.49057394218684541</v>
      </c>
      <c r="T1052" s="91"/>
      <c r="U1052" s="91"/>
      <c r="AA1052" s="92"/>
      <c r="AB1052" s="3"/>
      <c r="AC1052" s="90"/>
      <c r="AD1052" s="90"/>
      <c r="AE1052" s="90"/>
      <c r="AQ1052" s="120"/>
      <c r="AR1052" s="120"/>
      <c r="AS1052" s="120"/>
      <c r="AT1052" s="120"/>
      <c r="AU1052" s="120"/>
      <c r="AV1052" s="120"/>
      <c r="AW1052" s="120"/>
      <c r="AX1052" s="120"/>
      <c r="AY1052" s="120"/>
      <c r="AZ1052" s="120"/>
      <c r="BA1052" s="120"/>
      <c r="BB1052" s="120"/>
      <c r="BC1052" s="120"/>
      <c r="BD1052" s="120"/>
      <c r="BE1052" s="120"/>
      <c r="BF1052" s="120"/>
    </row>
    <row r="1053" spans="1:58" s="2" customFormat="1" ht="11.25" x14ac:dyDescent="0.2">
      <c r="A1053" s="3"/>
      <c r="B1053" s="93" t="s">
        <v>395</v>
      </c>
      <c r="C1053" s="93"/>
      <c r="D1053" s="94">
        <v>184</v>
      </c>
      <c r="E1053" s="94">
        <v>518</v>
      </c>
      <c r="F1053" s="94">
        <v>723</v>
      </c>
      <c r="G1053" s="94">
        <v>95</v>
      </c>
      <c r="H1053" s="94">
        <v>122</v>
      </c>
      <c r="I1053" s="94">
        <v>1376</v>
      </c>
      <c r="J1053" s="94">
        <v>1736</v>
      </c>
      <c r="K1053" s="94">
        <v>1413</v>
      </c>
      <c r="L1053" s="95">
        <f t="shared" si="344"/>
        <v>0.13372093023255813</v>
      </c>
      <c r="M1053" s="95">
        <f t="shared" si="344"/>
        <v>0.29838709677419356</v>
      </c>
      <c r="N1053" s="95">
        <f t="shared" si="345"/>
        <v>0.42533616418966735</v>
      </c>
      <c r="O1053" s="95">
        <f t="shared" si="346"/>
        <v>0.35535090504922195</v>
      </c>
      <c r="P1053" s="95">
        <f t="shared" si="347"/>
        <v>0.28795580110497238</v>
      </c>
      <c r="Q1053" s="95">
        <f t="shared" si="348"/>
        <v>0.49256900212314225</v>
      </c>
      <c r="R1053" s="95">
        <f t="shared" si="349"/>
        <v>0.38551921244839632</v>
      </c>
      <c r="S1053" s="95">
        <f t="shared" si="350"/>
        <v>0.3089502762430939</v>
      </c>
      <c r="T1053" s="91"/>
      <c r="U1053" s="91"/>
      <c r="AA1053" s="92"/>
      <c r="AB1053" s="3"/>
      <c r="AC1053" s="90"/>
      <c r="AD1053" s="90"/>
      <c r="AE1053" s="90"/>
      <c r="AQ1053" s="120"/>
      <c r="AR1053" s="120"/>
      <c r="AS1053" s="120"/>
      <c r="AT1053" s="120"/>
      <c r="AU1053" s="120"/>
      <c r="AV1053" s="120"/>
      <c r="AW1053" s="120"/>
      <c r="AX1053" s="120"/>
      <c r="AY1053" s="120"/>
      <c r="AZ1053" s="120"/>
      <c r="BA1053" s="120"/>
      <c r="BB1053" s="120"/>
      <c r="BC1053" s="120"/>
      <c r="BD1053" s="120"/>
      <c r="BE1053" s="120"/>
      <c r="BF1053" s="120"/>
    </row>
    <row r="1054" spans="1:58" s="2" customFormat="1" ht="11.25" x14ac:dyDescent="0.2">
      <c r="A1054" s="3"/>
      <c r="B1054" s="93" t="s">
        <v>401</v>
      </c>
      <c r="C1054" s="93"/>
      <c r="D1054" s="94">
        <v>552</v>
      </c>
      <c r="E1054" s="94">
        <v>1606</v>
      </c>
      <c r="F1054" s="94">
        <v>1330</v>
      </c>
      <c r="G1054" s="94">
        <v>744</v>
      </c>
      <c r="H1054" s="94">
        <v>144</v>
      </c>
      <c r="I1054" s="94">
        <v>4475</v>
      </c>
      <c r="J1054" s="94">
        <v>5515</v>
      </c>
      <c r="K1054" s="94">
        <v>4224</v>
      </c>
      <c r="L1054" s="95">
        <f t="shared" si="344"/>
        <v>0.12335195530726258</v>
      </c>
      <c r="M1054" s="95">
        <f t="shared" si="344"/>
        <v>0.29120580235720761</v>
      </c>
      <c r="N1054" s="95">
        <f t="shared" si="345"/>
        <v>0.28077651515151514</v>
      </c>
      <c r="O1054" s="95">
        <f t="shared" si="346"/>
        <v>0.28668241092514629</v>
      </c>
      <c r="P1054" s="95">
        <f t="shared" si="347"/>
        <v>0.23526101027156324</v>
      </c>
      <c r="Q1054" s="95">
        <f t="shared" si="348"/>
        <v>0.45691287878787878</v>
      </c>
      <c r="R1054" s="95">
        <f t="shared" si="349"/>
        <v>0.36307629120032858</v>
      </c>
      <c r="S1054" s="95">
        <f t="shared" si="350"/>
        <v>0.28760377093006895</v>
      </c>
      <c r="T1054" s="91"/>
      <c r="U1054" s="91"/>
      <c r="AA1054" s="92"/>
      <c r="AB1054" s="3"/>
      <c r="AC1054" s="90"/>
      <c r="AD1054" s="90"/>
      <c r="AE1054" s="90"/>
      <c r="AQ1054" s="120"/>
      <c r="AR1054" s="120"/>
      <c r="AS1054" s="120"/>
      <c r="AT1054" s="120"/>
      <c r="AU1054" s="120"/>
      <c r="AV1054" s="120"/>
      <c r="AW1054" s="120"/>
      <c r="AX1054" s="120"/>
      <c r="AY1054" s="120"/>
      <c r="AZ1054" s="120"/>
      <c r="BA1054" s="120"/>
      <c r="BB1054" s="120"/>
      <c r="BC1054" s="120"/>
      <c r="BD1054" s="120"/>
      <c r="BE1054" s="120"/>
      <c r="BF1054" s="120"/>
    </row>
    <row r="1055" spans="1:58" s="2" customFormat="1" ht="11.25" x14ac:dyDescent="0.2">
      <c r="A1055" s="3"/>
      <c r="B1055" s="93" t="s">
        <v>405</v>
      </c>
      <c r="C1055" s="93"/>
      <c r="D1055" s="94">
        <v>2472</v>
      </c>
      <c r="E1055" s="94">
        <v>12362</v>
      </c>
      <c r="F1055" s="94">
        <v>18874</v>
      </c>
      <c r="G1055" s="94">
        <v>1554</v>
      </c>
      <c r="H1055" s="94">
        <v>3538</v>
      </c>
      <c r="I1055" s="94">
        <v>21949</v>
      </c>
      <c r="J1055" s="94">
        <v>29272</v>
      </c>
      <c r="K1055" s="94">
        <v>22144</v>
      </c>
      <c r="L1055" s="95">
        <f t="shared" si="344"/>
        <v>0.11262472094400656</v>
      </c>
      <c r="M1055" s="95">
        <f t="shared" si="344"/>
        <v>0.42231484012025144</v>
      </c>
      <c r="N1055" s="95">
        <f t="shared" si="345"/>
        <v>0.69255780346820806</v>
      </c>
      <c r="O1055" s="95">
        <f t="shared" si="346"/>
        <v>0.53870390539909752</v>
      </c>
      <c r="P1055" s="95">
        <f t="shared" si="347"/>
        <v>0.41123151366455396</v>
      </c>
      <c r="Q1055" s="95">
        <f t="shared" si="348"/>
        <v>0.76273482658959535</v>
      </c>
      <c r="R1055" s="95">
        <f t="shared" si="349"/>
        <v>0.56892796016804104</v>
      </c>
      <c r="S1055" s="95">
        <f t="shared" si="350"/>
        <v>0.43241327608532681</v>
      </c>
      <c r="T1055" s="91"/>
      <c r="U1055" s="91"/>
      <c r="AA1055" s="92"/>
      <c r="AB1055" s="3"/>
      <c r="AC1055" s="90"/>
      <c r="AD1055" s="90"/>
      <c r="AE1055" s="90"/>
      <c r="AQ1055" s="120"/>
      <c r="AR1055" s="120"/>
      <c r="AS1055" s="120"/>
      <c r="AT1055" s="120"/>
      <c r="AU1055" s="120"/>
      <c r="AV1055" s="120"/>
      <c r="AW1055" s="120"/>
      <c r="AX1055" s="120"/>
      <c r="AY1055" s="120"/>
      <c r="AZ1055" s="120"/>
      <c r="BA1055" s="120"/>
      <c r="BB1055" s="120"/>
      <c r="BC1055" s="120"/>
      <c r="BD1055" s="120"/>
      <c r="BE1055" s="120"/>
      <c r="BF1055" s="120"/>
    </row>
    <row r="1056" spans="1:58" s="2" customFormat="1" ht="11.25" x14ac:dyDescent="0.2">
      <c r="A1056" s="3"/>
      <c r="B1056" s="93" t="s">
        <v>421</v>
      </c>
      <c r="C1056" s="93"/>
      <c r="D1056" s="94">
        <v>289</v>
      </c>
      <c r="E1056" s="94">
        <v>1504</v>
      </c>
      <c r="F1056" s="94">
        <v>1637</v>
      </c>
      <c r="G1056" s="94">
        <v>573</v>
      </c>
      <c r="H1056" s="94">
        <v>195</v>
      </c>
      <c r="I1056" s="94">
        <v>3148</v>
      </c>
      <c r="J1056" s="94">
        <v>4146</v>
      </c>
      <c r="K1056" s="94">
        <v>3134</v>
      </c>
      <c r="L1056" s="95">
        <f t="shared" si="344"/>
        <v>9.1804320203303688E-2</v>
      </c>
      <c r="M1056" s="95">
        <f t="shared" si="344"/>
        <v>0.36275928605885188</v>
      </c>
      <c r="N1056" s="95">
        <f t="shared" si="345"/>
        <v>0.46011486917677091</v>
      </c>
      <c r="O1056" s="95">
        <f t="shared" si="346"/>
        <v>0.40467032967032968</v>
      </c>
      <c r="P1056" s="95">
        <f t="shared" si="347"/>
        <v>0.31022247794399693</v>
      </c>
      <c r="Q1056" s="95">
        <f t="shared" si="348"/>
        <v>0.64294830887045307</v>
      </c>
      <c r="R1056" s="95">
        <f t="shared" si="349"/>
        <v>0.48337912087912088</v>
      </c>
      <c r="S1056" s="95">
        <f t="shared" si="350"/>
        <v>0.36517069428461835</v>
      </c>
      <c r="T1056" s="91"/>
      <c r="U1056" s="91"/>
      <c r="AA1056" s="92"/>
      <c r="AB1056" s="3"/>
      <c r="AC1056" s="90"/>
      <c r="AD1056" s="90"/>
      <c r="AE1056" s="90"/>
      <c r="AQ1056" s="120"/>
      <c r="AR1056" s="120"/>
      <c r="AS1056" s="120"/>
      <c r="AT1056" s="120"/>
      <c r="AU1056" s="120"/>
      <c r="AV1056" s="120"/>
      <c r="AW1056" s="120"/>
      <c r="AX1056" s="120"/>
      <c r="AY1056" s="120"/>
      <c r="AZ1056" s="120"/>
      <c r="BA1056" s="120"/>
      <c r="BB1056" s="120"/>
      <c r="BC1056" s="120"/>
      <c r="BD1056" s="120"/>
      <c r="BE1056" s="120"/>
      <c r="BF1056" s="120"/>
    </row>
    <row r="1057" spans="1:58" s="2" customFormat="1" ht="11.25" x14ac:dyDescent="0.2">
      <c r="A1057" s="3"/>
      <c r="B1057" s="93" t="s">
        <v>425</v>
      </c>
      <c r="C1057" s="93"/>
      <c r="D1057" s="94">
        <v>678</v>
      </c>
      <c r="E1057" s="94">
        <v>1795</v>
      </c>
      <c r="F1057" s="94">
        <v>4148</v>
      </c>
      <c r="G1057" s="94">
        <v>133</v>
      </c>
      <c r="H1057" s="94">
        <v>1323</v>
      </c>
      <c r="I1057" s="94">
        <v>4111</v>
      </c>
      <c r="J1057" s="94">
        <v>5208</v>
      </c>
      <c r="K1057" s="94">
        <v>3942</v>
      </c>
      <c r="L1057" s="95">
        <f t="shared" si="344"/>
        <v>0.16492337630746776</v>
      </c>
      <c r="M1057" s="95">
        <f t="shared" si="344"/>
        <v>0.3446620583717358</v>
      </c>
      <c r="N1057" s="95">
        <f t="shared" si="345"/>
        <v>0.7166412988330797</v>
      </c>
      <c r="O1057" s="95">
        <f t="shared" si="346"/>
        <v>0.5049180327868853</v>
      </c>
      <c r="P1057" s="95">
        <f t="shared" si="347"/>
        <v>0.39951738179624463</v>
      </c>
      <c r="Q1057" s="95">
        <f t="shared" si="348"/>
        <v>0.75038051750380519</v>
      </c>
      <c r="R1057" s="95">
        <f t="shared" si="349"/>
        <v>0.51945355191256826</v>
      </c>
      <c r="S1057" s="95">
        <f t="shared" si="350"/>
        <v>0.40954679134303595</v>
      </c>
      <c r="T1057" s="91"/>
      <c r="U1057" s="91"/>
      <c r="AA1057" s="92"/>
      <c r="AB1057" s="3"/>
      <c r="AC1057" s="90"/>
      <c r="AD1057" s="90"/>
      <c r="AE1057" s="90"/>
      <c r="AQ1057" s="120"/>
      <c r="AR1057" s="120"/>
      <c r="AS1057" s="120"/>
      <c r="AT1057" s="120"/>
      <c r="AU1057" s="120"/>
      <c r="AV1057" s="120"/>
      <c r="AW1057" s="120"/>
      <c r="AX1057" s="120"/>
      <c r="AY1057" s="120"/>
      <c r="AZ1057" s="120"/>
      <c r="BA1057" s="120"/>
      <c r="BB1057" s="120"/>
      <c r="BC1057" s="120"/>
      <c r="BD1057" s="120"/>
      <c r="BE1057" s="120"/>
      <c r="BF1057" s="120"/>
    </row>
    <row r="1058" spans="1:58" s="2" customFormat="1" ht="11.25" x14ac:dyDescent="0.2">
      <c r="A1058" s="3"/>
      <c r="B1058" s="93" t="s">
        <v>436</v>
      </c>
      <c r="C1058" s="93"/>
      <c r="D1058" s="94">
        <v>18600</v>
      </c>
      <c r="E1058" s="94">
        <v>59088</v>
      </c>
      <c r="F1058" s="94">
        <v>90933</v>
      </c>
      <c r="G1058" s="94">
        <v>10067</v>
      </c>
      <c r="H1058" s="94">
        <v>17432</v>
      </c>
      <c r="I1058" s="94">
        <v>162079</v>
      </c>
      <c r="J1058" s="94">
        <v>219890</v>
      </c>
      <c r="K1058" s="94">
        <v>166400</v>
      </c>
      <c r="L1058" s="95">
        <f t="shared" si="344"/>
        <v>0.11475885216468512</v>
      </c>
      <c r="M1058" s="95">
        <f t="shared" si="344"/>
        <v>0.26871617626995314</v>
      </c>
      <c r="N1058" s="95">
        <f t="shared" si="345"/>
        <v>0.44171274038461539</v>
      </c>
      <c r="O1058" s="95">
        <f t="shared" si="346"/>
        <v>0.34323694633565455</v>
      </c>
      <c r="P1058" s="95">
        <f t="shared" si="347"/>
        <v>0.27570668655595049</v>
      </c>
      <c r="Q1058" s="95">
        <f t="shared" si="348"/>
        <v>0.50221153846153843</v>
      </c>
      <c r="R1058" s="95">
        <f t="shared" si="349"/>
        <v>0.36929767791037821</v>
      </c>
      <c r="S1058" s="95">
        <f t="shared" si="350"/>
        <v>0.2940647629607071</v>
      </c>
      <c r="T1058" s="91"/>
      <c r="U1058" s="91"/>
      <c r="AA1058" s="92"/>
      <c r="AB1058" s="3"/>
      <c r="AC1058" s="90"/>
      <c r="AD1058" s="90"/>
      <c r="AE1058" s="90"/>
      <c r="AQ1058" s="120"/>
      <c r="AR1058" s="120"/>
      <c r="AS1058" s="120"/>
      <c r="AT1058" s="120"/>
      <c r="AU1058" s="120"/>
      <c r="AV1058" s="120"/>
      <c r="AW1058" s="120"/>
      <c r="AX1058" s="120"/>
      <c r="AY1058" s="120"/>
      <c r="AZ1058" s="120"/>
      <c r="BA1058" s="120"/>
      <c r="BB1058" s="120"/>
      <c r="BC1058" s="120"/>
      <c r="BD1058" s="120"/>
      <c r="BE1058" s="120"/>
      <c r="BF1058" s="120"/>
    </row>
    <row r="1059" spans="1:58" s="2" customFormat="1" ht="11.25" x14ac:dyDescent="0.2">
      <c r="A1059" s="3"/>
      <c r="B1059" s="93" t="s">
        <v>476</v>
      </c>
      <c r="C1059" s="93"/>
      <c r="D1059" s="94">
        <v>5584</v>
      </c>
      <c r="E1059" s="94">
        <v>16820</v>
      </c>
      <c r="F1059" s="94">
        <v>31245</v>
      </c>
      <c r="G1059" s="94">
        <v>1544</v>
      </c>
      <c r="H1059" s="94">
        <v>7808</v>
      </c>
      <c r="I1059" s="94">
        <v>39304</v>
      </c>
      <c r="J1059" s="94">
        <v>51181</v>
      </c>
      <c r="K1059" s="94">
        <v>38990</v>
      </c>
      <c r="L1059" s="95">
        <f t="shared" si="344"/>
        <v>0.1420720537349888</v>
      </c>
      <c r="M1059" s="95">
        <f t="shared" si="344"/>
        <v>0.32863758035208379</v>
      </c>
      <c r="N1059" s="95">
        <f t="shared" si="345"/>
        <v>0.60110284688381632</v>
      </c>
      <c r="O1059" s="95">
        <f t="shared" si="346"/>
        <v>0.4464517416907875</v>
      </c>
      <c r="P1059" s="95">
        <f t="shared" si="347"/>
        <v>0.35405290596640276</v>
      </c>
      <c r="Q1059" s="95">
        <f t="shared" si="348"/>
        <v>0.64070274429340857</v>
      </c>
      <c r="R1059" s="95">
        <f t="shared" si="349"/>
        <v>0.46357476350489624</v>
      </c>
      <c r="S1059" s="95">
        <f t="shared" si="350"/>
        <v>0.36597798802857695</v>
      </c>
      <c r="T1059" s="91"/>
      <c r="U1059" s="91"/>
      <c r="AA1059" s="92"/>
      <c r="AB1059" s="3"/>
      <c r="AC1059" s="90"/>
      <c r="AD1059" s="90"/>
      <c r="AE1059" s="90"/>
      <c r="AQ1059" s="120"/>
      <c r="AR1059" s="120"/>
      <c r="AS1059" s="120"/>
      <c r="AT1059" s="120"/>
      <c r="AU1059" s="120"/>
      <c r="AV1059" s="120"/>
      <c r="AW1059" s="120"/>
      <c r="AX1059" s="120"/>
      <c r="AY1059" s="120"/>
      <c r="AZ1059" s="120"/>
      <c r="BA1059" s="120"/>
      <c r="BB1059" s="120"/>
      <c r="BC1059" s="120"/>
      <c r="BD1059" s="120"/>
      <c r="BE1059" s="120"/>
      <c r="BF1059" s="120"/>
    </row>
    <row r="1060" spans="1:58" s="2" customFormat="1" ht="11.25" x14ac:dyDescent="0.2">
      <c r="A1060" s="3"/>
      <c r="B1060" s="93" t="s">
        <v>507</v>
      </c>
      <c r="C1060" s="93"/>
      <c r="D1060" s="94">
        <v>1056</v>
      </c>
      <c r="E1060" s="94">
        <v>5547</v>
      </c>
      <c r="F1060" s="94">
        <v>10845</v>
      </c>
      <c r="G1060" s="94">
        <v>871</v>
      </c>
      <c r="H1060" s="94">
        <v>2375</v>
      </c>
      <c r="I1060" s="94">
        <v>16593</v>
      </c>
      <c r="J1060" s="94">
        <v>21672</v>
      </c>
      <c r="K1060" s="94">
        <v>16337</v>
      </c>
      <c r="L1060" s="95">
        <f t="shared" si="344"/>
        <v>6.3641294521786296E-2</v>
      </c>
      <c r="M1060" s="95">
        <f t="shared" si="344"/>
        <v>0.25595238095238093</v>
      </c>
      <c r="N1060" s="95">
        <f t="shared" si="345"/>
        <v>0.51845504070514781</v>
      </c>
      <c r="O1060" s="95">
        <f t="shared" si="346"/>
        <v>0.36878107816569761</v>
      </c>
      <c r="P1060" s="95">
        <f t="shared" si="347"/>
        <v>0.27605215926156551</v>
      </c>
      <c r="Q1060" s="95">
        <f t="shared" si="348"/>
        <v>0.57176960274224153</v>
      </c>
      <c r="R1060" s="95">
        <f t="shared" si="349"/>
        <v>0.39169670341234969</v>
      </c>
      <c r="S1060" s="95">
        <f t="shared" si="350"/>
        <v>0.29200395589905132</v>
      </c>
      <c r="T1060" s="91"/>
      <c r="U1060" s="91"/>
      <c r="AA1060" s="92"/>
      <c r="AB1060" s="3"/>
      <c r="AC1060" s="90"/>
      <c r="AD1060" s="90"/>
      <c r="AE1060" s="90"/>
      <c r="AQ1060" s="120"/>
      <c r="AR1060" s="120"/>
      <c r="AS1060" s="120"/>
      <c r="AT1060" s="120"/>
      <c r="AU1060" s="120"/>
      <c r="AV1060" s="120"/>
      <c r="AW1060" s="120"/>
      <c r="AX1060" s="120"/>
      <c r="AY1060" s="120"/>
      <c r="AZ1060" s="120"/>
      <c r="BA1060" s="120"/>
      <c r="BB1060" s="120"/>
      <c r="BC1060" s="120"/>
      <c r="BD1060" s="120"/>
      <c r="BE1060" s="120"/>
      <c r="BF1060" s="120"/>
    </row>
    <row r="1061" spans="1:58" s="2" customFormat="1" ht="11.25" x14ac:dyDescent="0.2">
      <c r="A1061" s="3"/>
      <c r="B1061" s="93" t="s">
        <v>519</v>
      </c>
      <c r="C1061" s="93"/>
      <c r="D1061" s="94">
        <v>241</v>
      </c>
      <c r="E1061" s="94">
        <v>760</v>
      </c>
      <c r="F1061" s="94">
        <v>1683</v>
      </c>
      <c r="G1061" s="94">
        <v>85</v>
      </c>
      <c r="H1061" s="94">
        <v>394</v>
      </c>
      <c r="I1061" s="94">
        <v>1915</v>
      </c>
      <c r="J1061" s="94">
        <v>2464</v>
      </c>
      <c r="K1061" s="94">
        <v>1910</v>
      </c>
      <c r="L1061" s="95">
        <f t="shared" si="344"/>
        <v>0.12584856396866842</v>
      </c>
      <c r="M1061" s="95">
        <f t="shared" si="344"/>
        <v>0.30844155844155846</v>
      </c>
      <c r="N1061" s="95">
        <f t="shared" si="345"/>
        <v>0.67486910994764393</v>
      </c>
      <c r="O1061" s="95">
        <f t="shared" si="346"/>
        <v>0.46844993141289437</v>
      </c>
      <c r="P1061" s="95">
        <f t="shared" si="347"/>
        <v>0.36412784226427097</v>
      </c>
      <c r="Q1061" s="95">
        <f t="shared" si="348"/>
        <v>0.71937172774869107</v>
      </c>
      <c r="R1061" s="95">
        <f t="shared" si="349"/>
        <v>0.48788294467306814</v>
      </c>
      <c r="S1061" s="95">
        <f t="shared" si="350"/>
        <v>0.37764350453172207</v>
      </c>
      <c r="T1061" s="91"/>
      <c r="U1061" s="91"/>
      <c r="AA1061" s="92"/>
      <c r="AB1061" s="3"/>
      <c r="AC1061" s="90"/>
      <c r="AD1061" s="90"/>
      <c r="AE1061" s="90"/>
      <c r="AQ1061" s="120"/>
      <c r="AR1061" s="120"/>
      <c r="AS1061" s="120"/>
      <c r="AT1061" s="120"/>
      <c r="AU1061" s="120"/>
      <c r="AV1061" s="120"/>
      <c r="AW1061" s="120"/>
      <c r="AX1061" s="120"/>
      <c r="AY1061" s="120"/>
      <c r="AZ1061" s="120"/>
      <c r="BA1061" s="120"/>
      <c r="BB1061" s="120"/>
      <c r="BC1061" s="120"/>
      <c r="BD1061" s="120"/>
      <c r="BE1061" s="120"/>
      <c r="BF1061" s="120"/>
    </row>
    <row r="1062" spans="1:58" s="2" customFormat="1" ht="11.25" x14ac:dyDescent="0.2">
      <c r="A1062" s="3"/>
      <c r="B1062" s="93" t="s">
        <v>523</v>
      </c>
      <c r="C1062" s="93"/>
      <c r="D1062" s="94">
        <v>243</v>
      </c>
      <c r="E1062" s="94">
        <v>1191</v>
      </c>
      <c r="F1062" s="94">
        <v>2601</v>
      </c>
      <c r="G1062" s="94">
        <v>140</v>
      </c>
      <c r="H1062" s="94">
        <v>685</v>
      </c>
      <c r="I1062" s="94">
        <v>2727</v>
      </c>
      <c r="J1062" s="94">
        <v>3477</v>
      </c>
      <c r="K1062" s="94">
        <v>2791</v>
      </c>
      <c r="L1062" s="95">
        <f t="shared" si="344"/>
        <v>8.9108910891089105E-2</v>
      </c>
      <c r="M1062" s="95">
        <f t="shared" si="344"/>
        <v>0.34253666954270923</v>
      </c>
      <c r="N1062" s="95">
        <f t="shared" si="345"/>
        <v>0.68649229666786094</v>
      </c>
      <c r="O1062" s="95">
        <f t="shared" si="346"/>
        <v>0.49569240587109126</v>
      </c>
      <c r="P1062" s="95">
        <f t="shared" si="347"/>
        <v>0.37242912729294053</v>
      </c>
      <c r="Q1062" s="95">
        <f t="shared" si="348"/>
        <v>0.73665352920100324</v>
      </c>
      <c r="R1062" s="95">
        <f t="shared" si="349"/>
        <v>0.51802807913209958</v>
      </c>
      <c r="S1062" s="95">
        <f t="shared" si="350"/>
        <v>0.38799332962757088</v>
      </c>
      <c r="T1062" s="91"/>
      <c r="U1062" s="91"/>
      <c r="AA1062" s="92"/>
      <c r="AB1062" s="3"/>
      <c r="AC1062" s="90"/>
      <c r="AD1062" s="90"/>
      <c r="AE1062" s="90"/>
      <c r="AQ1062" s="120"/>
      <c r="AR1062" s="120"/>
      <c r="AS1062" s="120"/>
      <c r="AT1062" s="120"/>
      <c r="AU1062" s="120"/>
      <c r="AV1062" s="120"/>
      <c r="AW1062" s="120"/>
      <c r="AX1062" s="120"/>
      <c r="AY1062" s="120"/>
      <c r="AZ1062" s="120"/>
      <c r="BA1062" s="120"/>
      <c r="BB1062" s="120"/>
      <c r="BC1062" s="120"/>
      <c r="BD1062" s="120"/>
      <c r="BE1062" s="120"/>
      <c r="BF1062" s="120"/>
    </row>
    <row r="1063" spans="1:58" s="2" customFormat="1" ht="11.25" x14ac:dyDescent="0.2">
      <c r="A1063" s="3"/>
      <c r="B1063" s="93" t="s">
        <v>529</v>
      </c>
      <c r="C1063" s="93"/>
      <c r="D1063" s="94">
        <v>515</v>
      </c>
      <c r="E1063" s="94">
        <v>2198</v>
      </c>
      <c r="F1063" s="94">
        <v>2144</v>
      </c>
      <c r="G1063" s="94">
        <v>991</v>
      </c>
      <c r="H1063" s="94">
        <v>240</v>
      </c>
      <c r="I1063" s="94">
        <v>4377</v>
      </c>
      <c r="J1063" s="94">
        <v>6118</v>
      </c>
      <c r="K1063" s="94">
        <v>4526</v>
      </c>
      <c r="L1063" s="95">
        <f t="shared" si="344"/>
        <v>0.11766049805803061</v>
      </c>
      <c r="M1063" s="95">
        <f t="shared" si="344"/>
        <v>0.35926773455377575</v>
      </c>
      <c r="N1063" s="95">
        <f t="shared" si="345"/>
        <v>0.42068051259390188</v>
      </c>
      <c r="O1063" s="95">
        <f t="shared" si="346"/>
        <v>0.38538143555054488</v>
      </c>
      <c r="P1063" s="95">
        <f t="shared" si="347"/>
        <v>0.30736968244457757</v>
      </c>
      <c r="Q1063" s="95">
        <f t="shared" si="348"/>
        <v>0.639637649138312</v>
      </c>
      <c r="R1063" s="95">
        <f t="shared" si="349"/>
        <v>0.47848553175497932</v>
      </c>
      <c r="S1063" s="95">
        <f t="shared" si="350"/>
        <v>0.37334398508754413</v>
      </c>
      <c r="T1063" s="91"/>
      <c r="U1063" s="91"/>
      <c r="AA1063" s="92"/>
      <c r="AB1063" s="3"/>
      <c r="AC1063" s="90"/>
      <c r="AD1063" s="90"/>
      <c r="AE1063" s="90"/>
      <c r="AQ1063" s="120"/>
      <c r="AR1063" s="120"/>
      <c r="AS1063" s="120"/>
      <c r="AT1063" s="120"/>
      <c r="AU1063" s="120"/>
      <c r="AV1063" s="120"/>
      <c r="AW1063" s="120"/>
      <c r="AX1063" s="120"/>
      <c r="AY1063" s="120"/>
      <c r="AZ1063" s="120"/>
      <c r="BA1063" s="120"/>
      <c r="BB1063" s="120"/>
      <c r="BC1063" s="120"/>
      <c r="BD1063" s="120"/>
      <c r="BE1063" s="120"/>
      <c r="BF1063" s="120"/>
    </row>
    <row r="1064" spans="1:58" s="2" customFormat="1" ht="11.25" x14ac:dyDescent="0.2">
      <c r="A1064" s="3"/>
      <c r="B1064" s="93" t="s">
        <v>537</v>
      </c>
      <c r="C1064" s="93"/>
      <c r="D1064" s="94">
        <v>456</v>
      </c>
      <c r="E1064" s="94">
        <v>1396</v>
      </c>
      <c r="F1064" s="94">
        <v>2287</v>
      </c>
      <c r="G1064" s="94">
        <v>247</v>
      </c>
      <c r="H1064" s="94">
        <v>435</v>
      </c>
      <c r="I1064" s="94">
        <v>3022</v>
      </c>
      <c r="J1064" s="94">
        <v>4027</v>
      </c>
      <c r="K1064" s="94">
        <v>3124</v>
      </c>
      <c r="L1064" s="95">
        <f t="shared" si="344"/>
        <v>0.15089344804765056</v>
      </c>
      <c r="M1064" s="95">
        <f t="shared" si="344"/>
        <v>0.34666004469828654</v>
      </c>
      <c r="N1064" s="95">
        <f t="shared" si="345"/>
        <v>0.59282970550576186</v>
      </c>
      <c r="O1064" s="95">
        <f t="shared" si="346"/>
        <v>0.45420220948119144</v>
      </c>
      <c r="P1064" s="95">
        <f t="shared" si="347"/>
        <v>0.36410105180379437</v>
      </c>
      <c r="Q1064" s="95">
        <f t="shared" si="348"/>
        <v>0.67189500640204869</v>
      </c>
      <c r="R1064" s="95">
        <f t="shared" si="349"/>
        <v>0.48874283317018596</v>
      </c>
      <c r="S1064" s="95">
        <f t="shared" si="350"/>
        <v>0.38838100855204954</v>
      </c>
      <c r="T1064" s="91"/>
      <c r="U1064" s="91"/>
      <c r="AA1064" s="92"/>
      <c r="AB1064" s="3"/>
      <c r="AC1064" s="90"/>
      <c r="AD1064" s="90"/>
      <c r="AE1064" s="90"/>
      <c r="AQ1064" s="120"/>
      <c r="AR1064" s="120"/>
      <c r="AS1064" s="120"/>
      <c r="AT1064" s="120"/>
      <c r="AU1064" s="120"/>
      <c r="AV1064" s="120"/>
      <c r="AW1064" s="120"/>
      <c r="AX1064" s="120"/>
      <c r="AY1064" s="120"/>
      <c r="AZ1064" s="120"/>
      <c r="BA1064" s="120"/>
      <c r="BB1064" s="120"/>
      <c r="BC1064" s="120"/>
      <c r="BD1064" s="120"/>
      <c r="BE1064" s="120"/>
      <c r="BF1064" s="120"/>
    </row>
    <row r="1065" spans="1:58" s="2" customFormat="1" ht="11.25" x14ac:dyDescent="0.2">
      <c r="A1065" s="3"/>
      <c r="B1065" s="93" t="s">
        <v>555</v>
      </c>
      <c r="C1065" s="93"/>
      <c r="D1065" s="94">
        <v>1019</v>
      </c>
      <c r="E1065" s="94">
        <v>5024</v>
      </c>
      <c r="F1065" s="94">
        <v>12377</v>
      </c>
      <c r="G1065" s="94">
        <v>666</v>
      </c>
      <c r="H1065" s="94">
        <v>2853</v>
      </c>
      <c r="I1065" s="94">
        <v>17114</v>
      </c>
      <c r="J1065" s="94">
        <v>21985</v>
      </c>
      <c r="K1065" s="94">
        <v>16997</v>
      </c>
      <c r="L1065" s="95">
        <f t="shared" si="344"/>
        <v>5.9541895524132291E-2</v>
      </c>
      <c r="M1065" s="95">
        <f t="shared" si="344"/>
        <v>0.22851944507618832</v>
      </c>
      <c r="N1065" s="95">
        <f t="shared" si="345"/>
        <v>0.56033417661940343</v>
      </c>
      <c r="O1065" s="95">
        <f t="shared" si="346"/>
        <v>0.373197886203889</v>
      </c>
      <c r="P1065" s="95">
        <f t="shared" si="347"/>
        <v>0.2775064175698802</v>
      </c>
      <c r="Q1065" s="95">
        <f t="shared" si="348"/>
        <v>0.59951756192269223</v>
      </c>
      <c r="R1065" s="95">
        <f t="shared" si="349"/>
        <v>0.39028269457698422</v>
      </c>
      <c r="S1065" s="95">
        <f t="shared" si="350"/>
        <v>0.28937892184826014</v>
      </c>
      <c r="T1065" s="91"/>
      <c r="U1065" s="91"/>
      <c r="AA1065" s="92"/>
      <c r="AB1065" s="3"/>
      <c r="AC1065" s="90"/>
      <c r="AD1065" s="90"/>
      <c r="AE1065" s="90"/>
      <c r="AQ1065" s="120"/>
      <c r="AR1065" s="120"/>
      <c r="AS1065" s="120"/>
      <c r="AT1065" s="120"/>
      <c r="AU1065" s="120"/>
      <c r="AV1065" s="120"/>
      <c r="AW1065" s="120"/>
      <c r="AX1065" s="120"/>
      <c r="AY1065" s="120"/>
      <c r="AZ1065" s="120"/>
      <c r="BA1065" s="120"/>
      <c r="BB1065" s="120"/>
      <c r="BC1065" s="120"/>
      <c r="BD1065" s="120"/>
      <c r="BE1065" s="120"/>
      <c r="BF1065" s="120"/>
    </row>
    <row r="1066" spans="1:58" s="2" customFormat="1" ht="11.25" x14ac:dyDescent="0.2">
      <c r="A1066" s="3"/>
      <c r="B1066" s="93" t="s">
        <v>571</v>
      </c>
      <c r="C1066" s="93"/>
      <c r="D1066" s="94">
        <v>228</v>
      </c>
      <c r="E1066" s="94">
        <v>932</v>
      </c>
      <c r="F1066" s="94">
        <v>2229</v>
      </c>
      <c r="G1066" s="94">
        <v>103</v>
      </c>
      <c r="H1066" s="94">
        <v>537</v>
      </c>
      <c r="I1066" s="94">
        <v>2480</v>
      </c>
      <c r="J1066" s="94">
        <v>3310</v>
      </c>
      <c r="K1066" s="94">
        <v>2568</v>
      </c>
      <c r="L1066" s="95">
        <f t="shared" si="344"/>
        <v>9.1935483870967741E-2</v>
      </c>
      <c r="M1066" s="95">
        <f t="shared" si="344"/>
        <v>0.28157099697885196</v>
      </c>
      <c r="N1066" s="95">
        <f t="shared" si="345"/>
        <v>0.65887850467289721</v>
      </c>
      <c r="O1066" s="95">
        <f t="shared" si="346"/>
        <v>0.44641034365430421</v>
      </c>
      <c r="P1066" s="95">
        <f t="shared" si="347"/>
        <v>0.34122995932041156</v>
      </c>
      <c r="Q1066" s="95">
        <f t="shared" si="348"/>
        <v>0.69898753894081</v>
      </c>
      <c r="R1066" s="95">
        <f t="shared" si="349"/>
        <v>0.46393331064988091</v>
      </c>
      <c r="S1066" s="95">
        <f t="shared" si="350"/>
        <v>0.35355348169418521</v>
      </c>
      <c r="T1066" s="91"/>
      <c r="U1066" s="91"/>
      <c r="AA1066" s="92"/>
      <c r="AB1066" s="3"/>
      <c r="AC1066" s="90"/>
      <c r="AD1066" s="90"/>
      <c r="AE1066" s="90"/>
      <c r="AQ1066" s="120"/>
      <c r="AR1066" s="120"/>
      <c r="AS1066" s="120"/>
      <c r="AT1066" s="120"/>
      <c r="AU1066" s="120"/>
      <c r="AV1066" s="120"/>
      <c r="AW1066" s="120"/>
      <c r="AX1066" s="120"/>
      <c r="AY1066" s="120"/>
      <c r="AZ1066" s="120"/>
      <c r="BA1066" s="120"/>
      <c r="BB1066" s="120"/>
      <c r="BC1066" s="120"/>
      <c r="BD1066" s="120"/>
      <c r="BE1066" s="120"/>
      <c r="BF1066" s="120"/>
    </row>
    <row r="1067" spans="1:58" s="2" customFormat="1" ht="11.25" x14ac:dyDescent="0.2">
      <c r="A1067" s="3"/>
      <c r="B1067" s="93" t="s">
        <v>580</v>
      </c>
      <c r="C1067" s="93"/>
      <c r="D1067" s="94">
        <v>461</v>
      </c>
      <c r="E1067" s="94">
        <v>1379</v>
      </c>
      <c r="F1067" s="94">
        <v>2689</v>
      </c>
      <c r="G1067" s="94">
        <v>81</v>
      </c>
      <c r="H1067" s="94">
        <v>739</v>
      </c>
      <c r="I1067" s="94">
        <v>2544</v>
      </c>
      <c r="J1067" s="94">
        <v>3476</v>
      </c>
      <c r="K1067" s="94">
        <v>2607</v>
      </c>
      <c r="L1067" s="95">
        <f t="shared" si="344"/>
        <v>0.18121069182389937</v>
      </c>
      <c r="M1067" s="95">
        <f t="shared" si="344"/>
        <v>0.39672036823935558</v>
      </c>
      <c r="N1067" s="95">
        <f t="shared" si="345"/>
        <v>0.74798619102416575</v>
      </c>
      <c r="O1067" s="95">
        <f t="shared" si="346"/>
        <v>0.54726286371855992</v>
      </c>
      <c r="P1067" s="95">
        <f t="shared" si="347"/>
        <v>0.43931841891735252</v>
      </c>
      <c r="Q1067" s="95">
        <f t="shared" si="348"/>
        <v>0.77905638665132337</v>
      </c>
      <c r="R1067" s="95">
        <f t="shared" si="349"/>
        <v>0.56057866184448468</v>
      </c>
      <c r="S1067" s="95">
        <f t="shared" si="350"/>
        <v>0.44870754607627217</v>
      </c>
      <c r="T1067" s="91"/>
      <c r="U1067" s="91"/>
      <c r="AA1067" s="92"/>
      <c r="AB1067" s="3"/>
      <c r="AC1067" s="90"/>
      <c r="AD1067" s="90"/>
      <c r="AE1067" s="90"/>
      <c r="AQ1067" s="120"/>
      <c r="AR1067" s="120"/>
      <c r="AS1067" s="120"/>
      <c r="AT1067" s="120"/>
      <c r="AU1067" s="120"/>
      <c r="AV1067" s="120"/>
      <c r="AW1067" s="120"/>
      <c r="AX1067" s="120"/>
      <c r="AY1067" s="120"/>
      <c r="AZ1067" s="120"/>
      <c r="BA1067" s="120"/>
      <c r="BB1067" s="120"/>
      <c r="BC1067" s="120"/>
      <c r="BD1067" s="120"/>
      <c r="BE1067" s="120"/>
      <c r="BF1067" s="120"/>
    </row>
    <row r="1068" spans="1:58" s="2" customFormat="1" ht="11.25" x14ac:dyDescent="0.2">
      <c r="A1068" s="3"/>
      <c r="B1068" s="93" t="s">
        <v>588</v>
      </c>
      <c r="C1068" s="93"/>
      <c r="D1068" s="94">
        <v>223</v>
      </c>
      <c r="E1068" s="94">
        <v>856</v>
      </c>
      <c r="F1068" s="94">
        <v>2098</v>
      </c>
      <c r="G1068" s="94">
        <v>42</v>
      </c>
      <c r="H1068" s="94">
        <v>547</v>
      </c>
      <c r="I1068" s="94">
        <v>2142</v>
      </c>
      <c r="J1068" s="94">
        <v>2806</v>
      </c>
      <c r="K1068" s="94">
        <v>2110</v>
      </c>
      <c r="L1068" s="95">
        <f t="shared" si="344"/>
        <v>0.10410830999066294</v>
      </c>
      <c r="M1068" s="95">
        <f t="shared" si="344"/>
        <v>0.3050605844618674</v>
      </c>
      <c r="N1068" s="95">
        <f t="shared" si="345"/>
        <v>0.73507109004739335</v>
      </c>
      <c r="O1068" s="95">
        <f t="shared" si="346"/>
        <v>0.48962571196094384</v>
      </c>
      <c r="P1068" s="95">
        <f t="shared" si="347"/>
        <v>0.37262680646075375</v>
      </c>
      <c r="Q1068" s="95">
        <f t="shared" si="348"/>
        <v>0.75497630331753551</v>
      </c>
      <c r="R1068" s="95">
        <f t="shared" si="349"/>
        <v>0.49816924328722539</v>
      </c>
      <c r="S1068" s="95">
        <f t="shared" si="350"/>
        <v>0.378577500708416</v>
      </c>
      <c r="T1068" s="91"/>
      <c r="U1068" s="91"/>
      <c r="AA1068" s="92"/>
      <c r="AB1068" s="3"/>
      <c r="AC1068" s="90"/>
      <c r="AD1068" s="90"/>
      <c r="AE1068" s="90"/>
      <c r="AQ1068" s="120"/>
      <c r="AR1068" s="120"/>
      <c r="AS1068" s="120"/>
      <c r="AT1068" s="120"/>
      <c r="AU1068" s="120"/>
      <c r="AV1068" s="120"/>
      <c r="AW1068" s="120"/>
      <c r="AX1068" s="120"/>
      <c r="AY1068" s="120"/>
      <c r="AZ1068" s="120"/>
      <c r="BA1068" s="120"/>
      <c r="BB1068" s="120"/>
      <c r="BC1068" s="120"/>
      <c r="BD1068" s="120"/>
      <c r="BE1068" s="120"/>
      <c r="BF1068" s="120"/>
    </row>
    <row r="1069" spans="1:58" s="2" customFormat="1" ht="11.25" x14ac:dyDescent="0.2">
      <c r="A1069" s="3"/>
      <c r="B1069" s="93" t="s">
        <v>595</v>
      </c>
      <c r="C1069" s="93"/>
      <c r="D1069" s="94">
        <v>140</v>
      </c>
      <c r="E1069" s="94">
        <v>803</v>
      </c>
      <c r="F1069" s="94">
        <v>1162</v>
      </c>
      <c r="G1069" s="94">
        <v>150</v>
      </c>
      <c r="H1069" s="94">
        <v>259</v>
      </c>
      <c r="I1069" s="94">
        <v>1859</v>
      </c>
      <c r="J1069" s="94">
        <v>2507</v>
      </c>
      <c r="K1069" s="94">
        <v>1766</v>
      </c>
      <c r="L1069" s="95">
        <f t="shared" si="344"/>
        <v>7.530930607853685E-2</v>
      </c>
      <c r="M1069" s="95">
        <f t="shared" si="344"/>
        <v>0.32030315117670521</v>
      </c>
      <c r="N1069" s="95">
        <f t="shared" si="345"/>
        <v>0.51132502831257076</v>
      </c>
      <c r="O1069" s="95">
        <f t="shared" si="346"/>
        <v>0.3992511116311725</v>
      </c>
      <c r="P1069" s="95">
        <f t="shared" si="347"/>
        <v>0.30104370515329421</v>
      </c>
      <c r="Q1069" s="95">
        <f t="shared" si="348"/>
        <v>0.5962627406568517</v>
      </c>
      <c r="R1069" s="95">
        <f t="shared" si="349"/>
        <v>0.43435525391996255</v>
      </c>
      <c r="S1069" s="95">
        <f t="shared" si="350"/>
        <v>0.32550554468362686</v>
      </c>
      <c r="T1069" s="91"/>
      <c r="U1069" s="91"/>
      <c r="AA1069" s="92"/>
      <c r="AB1069" s="3"/>
      <c r="AC1069" s="90"/>
      <c r="AD1069" s="90"/>
      <c r="AE1069" s="90"/>
      <c r="AQ1069" s="120"/>
      <c r="AR1069" s="120"/>
      <c r="AS1069" s="120"/>
      <c r="AT1069" s="120"/>
      <c r="AU1069" s="120"/>
      <c r="AV1069" s="120"/>
      <c r="AW1069" s="120"/>
      <c r="AX1069" s="120"/>
      <c r="AY1069" s="120"/>
      <c r="AZ1069" s="120"/>
      <c r="BA1069" s="120"/>
      <c r="BB1069" s="120"/>
      <c r="BC1069" s="120"/>
      <c r="BD1069" s="120"/>
      <c r="BE1069" s="120"/>
      <c r="BF1069" s="120"/>
    </row>
    <row r="1070" spans="1:58" s="2" customFormat="1" ht="11.25" x14ac:dyDescent="0.2">
      <c r="A1070" s="3"/>
      <c r="B1070" s="93" t="s">
        <v>599</v>
      </c>
      <c r="C1070" s="93"/>
      <c r="D1070" s="94">
        <v>2355</v>
      </c>
      <c r="E1070" s="94">
        <v>9169</v>
      </c>
      <c r="F1070" s="94">
        <v>16468</v>
      </c>
      <c r="G1070" s="94">
        <v>1118</v>
      </c>
      <c r="H1070" s="94">
        <v>3623</v>
      </c>
      <c r="I1070" s="94">
        <v>20245</v>
      </c>
      <c r="J1070" s="94">
        <v>27557</v>
      </c>
      <c r="K1070" s="94">
        <v>21075</v>
      </c>
      <c r="L1070" s="95">
        <f t="shared" si="344"/>
        <v>0.11632501852309213</v>
      </c>
      <c r="M1070" s="95">
        <f t="shared" si="344"/>
        <v>0.33272852632724897</v>
      </c>
      <c r="N1070" s="95">
        <f t="shared" si="345"/>
        <v>0.60948991696322652</v>
      </c>
      <c r="O1070" s="95">
        <f t="shared" si="346"/>
        <v>0.45266491199210396</v>
      </c>
      <c r="P1070" s="95">
        <f t="shared" si="347"/>
        <v>0.35380460821464349</v>
      </c>
      <c r="Q1070" s="95">
        <f t="shared" si="348"/>
        <v>0.66253855278766316</v>
      </c>
      <c r="R1070" s="95">
        <f t="shared" si="349"/>
        <v>0.475653890442507</v>
      </c>
      <c r="S1070" s="95">
        <f t="shared" si="350"/>
        <v>0.37003644177301565</v>
      </c>
      <c r="T1070" s="91"/>
      <c r="U1070" s="91"/>
      <c r="AA1070" s="92"/>
      <c r="AB1070" s="3"/>
      <c r="AC1070" s="90"/>
      <c r="AD1070" s="90"/>
      <c r="AE1070" s="90"/>
      <c r="AQ1070" s="120"/>
      <c r="AR1070" s="120"/>
      <c r="AS1070" s="120"/>
      <c r="AT1070" s="120"/>
      <c r="AU1070" s="120"/>
      <c r="AV1070" s="120"/>
      <c r="AW1070" s="120"/>
      <c r="AX1070" s="120"/>
      <c r="AY1070" s="120"/>
      <c r="AZ1070" s="120"/>
      <c r="BA1070" s="120"/>
      <c r="BB1070" s="120"/>
      <c r="BC1070" s="120"/>
      <c r="BD1070" s="120"/>
      <c r="BE1070" s="120"/>
      <c r="BF1070" s="120"/>
    </row>
    <row r="1071" spans="1:58" s="2" customFormat="1" ht="11.25" x14ac:dyDescent="0.2">
      <c r="A1071" s="3"/>
      <c r="B1071" s="93" t="s">
        <v>612</v>
      </c>
      <c r="C1071" s="93"/>
      <c r="D1071" s="94">
        <v>2300</v>
      </c>
      <c r="E1071" s="94">
        <v>10223</v>
      </c>
      <c r="F1071" s="94">
        <v>19759</v>
      </c>
      <c r="G1071" s="94">
        <v>1633</v>
      </c>
      <c r="H1071" s="94">
        <v>4747</v>
      </c>
      <c r="I1071" s="94">
        <v>26827</v>
      </c>
      <c r="J1071" s="94">
        <v>33947</v>
      </c>
      <c r="K1071" s="94">
        <v>25424</v>
      </c>
      <c r="L1071" s="95">
        <f t="shared" si="344"/>
        <v>8.5734521191337079E-2</v>
      </c>
      <c r="M1071" s="95">
        <f t="shared" si="344"/>
        <v>0.30114590390903467</v>
      </c>
      <c r="N1071" s="95">
        <f t="shared" si="345"/>
        <v>0.59046570169918189</v>
      </c>
      <c r="O1071" s="95">
        <f t="shared" si="346"/>
        <v>0.42503916053292012</v>
      </c>
      <c r="P1071" s="95">
        <f t="shared" si="347"/>
        <v>0.31943896610130168</v>
      </c>
      <c r="Q1071" s="95">
        <f t="shared" si="348"/>
        <v>0.65469634990560099</v>
      </c>
      <c r="R1071" s="95">
        <f t="shared" si="349"/>
        <v>0.45254417139680991</v>
      </c>
      <c r="S1071" s="95">
        <f t="shared" si="350"/>
        <v>0.33838372120002785</v>
      </c>
      <c r="T1071" s="91"/>
      <c r="U1071" s="91"/>
      <c r="AA1071" s="92"/>
      <c r="AB1071" s="3"/>
      <c r="AC1071" s="90"/>
      <c r="AD1071" s="90"/>
      <c r="AE1071" s="90"/>
      <c r="AQ1071" s="120"/>
      <c r="AR1071" s="120"/>
      <c r="AS1071" s="120"/>
      <c r="AT1071" s="120"/>
      <c r="AU1071" s="120"/>
      <c r="AV1071" s="120"/>
      <c r="AW1071" s="120"/>
      <c r="AX1071" s="120"/>
      <c r="AY1071" s="120"/>
      <c r="AZ1071" s="120"/>
      <c r="BA1071" s="120"/>
      <c r="BB1071" s="120"/>
      <c r="BC1071" s="120"/>
      <c r="BD1071" s="120"/>
      <c r="BE1071" s="120"/>
      <c r="BF1071" s="120"/>
    </row>
    <row r="1072" spans="1:58" s="2" customFormat="1" ht="11.25" x14ac:dyDescent="0.2">
      <c r="A1072" s="3"/>
      <c r="B1072" s="93" t="s">
        <v>643</v>
      </c>
      <c r="C1072" s="93"/>
      <c r="D1072" s="94">
        <v>633</v>
      </c>
      <c r="E1072" s="94">
        <v>2362</v>
      </c>
      <c r="F1072" s="94">
        <v>4386</v>
      </c>
      <c r="G1072" s="94">
        <v>234</v>
      </c>
      <c r="H1072" s="94">
        <v>1114</v>
      </c>
      <c r="I1072" s="94">
        <v>5059</v>
      </c>
      <c r="J1072" s="94">
        <v>6813</v>
      </c>
      <c r="K1072" s="94">
        <v>4888</v>
      </c>
      <c r="L1072" s="95">
        <f t="shared" si="344"/>
        <v>0.12512354220201621</v>
      </c>
      <c r="M1072" s="95">
        <f t="shared" si="344"/>
        <v>0.34669015118156465</v>
      </c>
      <c r="N1072" s="95">
        <f t="shared" si="345"/>
        <v>0.66939443535188214</v>
      </c>
      <c r="O1072" s="95">
        <f t="shared" si="346"/>
        <v>0.48149730792239981</v>
      </c>
      <c r="P1072" s="95">
        <f t="shared" si="347"/>
        <v>0.3739260143198091</v>
      </c>
      <c r="Q1072" s="95">
        <f t="shared" si="348"/>
        <v>0.71726677577741405</v>
      </c>
      <c r="R1072" s="95">
        <f t="shared" si="349"/>
        <v>0.50149559866678062</v>
      </c>
      <c r="S1072" s="95">
        <f t="shared" si="350"/>
        <v>0.38788782816229117</v>
      </c>
      <c r="T1072" s="91"/>
      <c r="U1072" s="91"/>
      <c r="AA1072" s="92"/>
      <c r="AB1072" s="3"/>
      <c r="AC1072" s="90"/>
      <c r="AD1072" s="90"/>
      <c r="AE1072" s="90"/>
      <c r="AQ1072" s="120"/>
      <c r="AR1072" s="120"/>
      <c r="AS1072" s="120"/>
      <c r="AT1072" s="120"/>
      <c r="AU1072" s="120"/>
      <c r="AV1072" s="120"/>
      <c r="AW1072" s="120"/>
      <c r="AX1072" s="120"/>
      <c r="AY1072" s="120"/>
      <c r="AZ1072" s="120"/>
      <c r="BA1072" s="120"/>
      <c r="BB1072" s="120"/>
      <c r="BC1072" s="120"/>
      <c r="BD1072" s="120"/>
      <c r="BE1072" s="120"/>
      <c r="BF1072" s="120"/>
    </row>
    <row r="1073" spans="1:58" s="2" customFormat="1" ht="11.25" x14ac:dyDescent="0.2">
      <c r="A1073" s="3"/>
      <c r="B1073" s="93" t="s">
        <v>656</v>
      </c>
      <c r="C1073" s="93"/>
      <c r="D1073" s="94">
        <v>976</v>
      </c>
      <c r="E1073" s="94">
        <v>4141</v>
      </c>
      <c r="F1073" s="94">
        <v>7014</v>
      </c>
      <c r="G1073" s="94">
        <v>717</v>
      </c>
      <c r="H1073" s="94">
        <v>1547</v>
      </c>
      <c r="I1073" s="94">
        <v>9557</v>
      </c>
      <c r="J1073" s="94">
        <v>12334</v>
      </c>
      <c r="K1073" s="94">
        <v>9172</v>
      </c>
      <c r="L1073" s="95">
        <f t="shared" si="344"/>
        <v>0.1021240975201423</v>
      </c>
      <c r="M1073" s="95">
        <f t="shared" si="344"/>
        <v>0.33573860872385275</v>
      </c>
      <c r="N1073" s="95">
        <f t="shared" si="345"/>
        <v>0.59605320540776274</v>
      </c>
      <c r="O1073" s="95">
        <f t="shared" si="346"/>
        <v>0.44675904398772437</v>
      </c>
      <c r="P1073" s="95">
        <f t="shared" si="347"/>
        <v>0.34072690982841325</v>
      </c>
      <c r="Q1073" s="95">
        <f t="shared" si="348"/>
        <v>0.67422590492804191</v>
      </c>
      <c r="R1073" s="95">
        <f t="shared" si="349"/>
        <v>0.48009857714126292</v>
      </c>
      <c r="S1073" s="95">
        <f t="shared" si="350"/>
        <v>0.36380903325499792</v>
      </c>
      <c r="T1073" s="91"/>
      <c r="U1073" s="91"/>
      <c r="AA1073" s="92"/>
      <c r="AB1073" s="3"/>
      <c r="AC1073" s="90"/>
      <c r="AD1073" s="90"/>
      <c r="AE1073" s="90"/>
      <c r="AQ1073" s="120"/>
      <c r="AR1073" s="120"/>
      <c r="AS1073" s="120"/>
      <c r="AT1073" s="120"/>
      <c r="AU1073" s="120"/>
      <c r="AV1073" s="120"/>
      <c r="AW1073" s="120"/>
      <c r="AX1073" s="120"/>
      <c r="AY1073" s="120"/>
      <c r="AZ1073" s="120"/>
      <c r="BA1073" s="120"/>
      <c r="BB1073" s="120"/>
      <c r="BC1073" s="120"/>
      <c r="BD1073" s="120"/>
      <c r="BE1073" s="120"/>
      <c r="BF1073" s="120"/>
    </row>
    <row r="1074" spans="1:58" s="2" customFormat="1" ht="11.25" x14ac:dyDescent="0.2">
      <c r="A1074" s="3"/>
      <c r="B1074" s="93" t="s">
        <v>668</v>
      </c>
      <c r="C1074" s="93"/>
      <c r="D1074" s="94">
        <v>1456</v>
      </c>
      <c r="E1074" s="94">
        <v>5253</v>
      </c>
      <c r="F1074" s="94">
        <v>11451</v>
      </c>
      <c r="G1074" s="94">
        <v>589</v>
      </c>
      <c r="H1074" s="94">
        <v>3035</v>
      </c>
      <c r="I1074" s="94">
        <v>14286</v>
      </c>
      <c r="J1074" s="94">
        <v>18309</v>
      </c>
      <c r="K1074" s="94">
        <v>13471</v>
      </c>
      <c r="L1074" s="95">
        <f t="shared" si="344"/>
        <v>0.10191796164076719</v>
      </c>
      <c r="M1074" s="95">
        <f t="shared" si="344"/>
        <v>0.28690807799442897</v>
      </c>
      <c r="N1074" s="95">
        <f t="shared" si="345"/>
        <v>0.62474946180684432</v>
      </c>
      <c r="O1074" s="95">
        <f t="shared" si="346"/>
        <v>0.43011327879169287</v>
      </c>
      <c r="P1074" s="95">
        <f t="shared" si="347"/>
        <v>0.328333260973386</v>
      </c>
      <c r="Q1074" s="95">
        <f t="shared" si="348"/>
        <v>0.66847301610867793</v>
      </c>
      <c r="R1074" s="95">
        <f t="shared" si="349"/>
        <v>0.44864694776589048</v>
      </c>
      <c r="S1074" s="95">
        <f t="shared" si="350"/>
        <v>0.34111926366517603</v>
      </c>
      <c r="T1074" s="91"/>
      <c r="U1074" s="91"/>
      <c r="AA1074" s="92"/>
      <c r="AB1074" s="3"/>
      <c r="AC1074" s="90"/>
      <c r="AD1074" s="90"/>
      <c r="AE1074" s="90"/>
      <c r="AQ1074" s="120"/>
      <c r="AR1074" s="120"/>
      <c r="AS1074" s="120"/>
      <c r="AT1074" s="120"/>
      <c r="AU1074" s="120"/>
      <c r="AV1074" s="120"/>
      <c r="AW1074" s="120"/>
      <c r="AX1074" s="120"/>
      <c r="AY1074" s="120"/>
      <c r="AZ1074" s="120"/>
      <c r="BA1074" s="120"/>
      <c r="BB1074" s="120"/>
      <c r="BC1074" s="120"/>
      <c r="BD1074" s="120"/>
      <c r="BE1074" s="120"/>
      <c r="BF1074" s="120"/>
    </row>
    <row r="1075" spans="1:58" s="2" customFormat="1" ht="11.25" x14ac:dyDescent="0.2">
      <c r="A1075" s="3"/>
      <c r="B1075" s="93" t="s">
        <v>685</v>
      </c>
      <c r="C1075" s="93"/>
      <c r="D1075" s="94">
        <v>1027</v>
      </c>
      <c r="E1075" s="94">
        <v>5938</v>
      </c>
      <c r="F1075" s="94">
        <v>5819</v>
      </c>
      <c r="G1075" s="94">
        <v>2463</v>
      </c>
      <c r="H1075" s="94">
        <v>632</v>
      </c>
      <c r="I1075" s="94">
        <v>13780</v>
      </c>
      <c r="J1075" s="94">
        <v>18693</v>
      </c>
      <c r="K1075" s="94">
        <v>13650</v>
      </c>
      <c r="L1075" s="95">
        <f t="shared" si="344"/>
        <v>7.452830188679245E-2</v>
      </c>
      <c r="M1075" s="95">
        <f t="shared" si="344"/>
        <v>0.3176590167442358</v>
      </c>
      <c r="N1075" s="95">
        <f t="shared" si="345"/>
        <v>0.38</v>
      </c>
      <c r="O1075" s="95">
        <f t="shared" si="346"/>
        <v>0.34396932875738179</v>
      </c>
      <c r="P1075" s="95">
        <f t="shared" si="347"/>
        <v>0.26346941872818336</v>
      </c>
      <c r="Q1075" s="95">
        <f t="shared" si="348"/>
        <v>0.56043956043956045</v>
      </c>
      <c r="R1075" s="95">
        <f t="shared" si="349"/>
        <v>0.42012181924991499</v>
      </c>
      <c r="S1075" s="95">
        <f t="shared" si="350"/>
        <v>0.31687010818897299</v>
      </c>
      <c r="T1075" s="91"/>
      <c r="U1075" s="91"/>
      <c r="AA1075" s="92"/>
      <c r="AB1075" s="3"/>
      <c r="AC1075" s="90"/>
      <c r="AD1075" s="90"/>
      <c r="AE1075" s="90"/>
      <c r="AQ1075" s="120"/>
      <c r="AR1075" s="120"/>
      <c r="AS1075" s="120"/>
      <c r="AT1075" s="120"/>
      <c r="AU1075" s="120"/>
      <c r="AV1075" s="120"/>
      <c r="AW1075" s="120"/>
      <c r="AX1075" s="120"/>
      <c r="AY1075" s="120"/>
      <c r="AZ1075" s="120"/>
      <c r="BA1075" s="120"/>
      <c r="BB1075" s="120"/>
      <c r="BC1075" s="120"/>
      <c r="BD1075" s="120"/>
      <c r="BE1075" s="120"/>
      <c r="BF1075" s="120"/>
    </row>
    <row r="1076" spans="1:58" s="2" customFormat="1" ht="11.25" x14ac:dyDescent="0.2">
      <c r="A1076" s="3"/>
      <c r="B1076" s="93" t="s">
        <v>696</v>
      </c>
      <c r="C1076" s="93"/>
      <c r="D1076" s="94">
        <v>3576</v>
      </c>
      <c r="E1076" s="94">
        <v>12355</v>
      </c>
      <c r="F1076" s="94">
        <v>19774</v>
      </c>
      <c r="G1076" s="94">
        <v>1256</v>
      </c>
      <c r="H1076" s="94">
        <v>4894</v>
      </c>
      <c r="I1076" s="94">
        <v>20330</v>
      </c>
      <c r="J1076" s="94">
        <v>27469</v>
      </c>
      <c r="K1076" s="94">
        <v>20289</v>
      </c>
      <c r="L1076" s="95">
        <f t="shared" si="344"/>
        <v>0.17589768814559764</v>
      </c>
      <c r="M1076" s="95">
        <f t="shared" si="344"/>
        <v>0.44977975172012086</v>
      </c>
      <c r="N1076" s="95">
        <f t="shared" si="345"/>
        <v>0.73340233624131301</v>
      </c>
      <c r="O1076" s="95">
        <f t="shared" si="346"/>
        <v>0.5702709493697391</v>
      </c>
      <c r="P1076" s="95">
        <f t="shared" si="347"/>
        <v>0.45251733051345316</v>
      </c>
      <c r="Q1076" s="95">
        <f t="shared" si="348"/>
        <v>0.79530780225738085</v>
      </c>
      <c r="R1076" s="95">
        <f t="shared" si="349"/>
        <v>0.59657020813266892</v>
      </c>
      <c r="S1076" s="95">
        <f t="shared" si="350"/>
        <v>0.47096404652802254</v>
      </c>
      <c r="T1076" s="91"/>
      <c r="U1076" s="91"/>
      <c r="AA1076" s="92"/>
      <c r="AB1076" s="3"/>
      <c r="AC1076" s="90"/>
      <c r="AD1076" s="90"/>
      <c r="AE1076" s="90"/>
      <c r="AQ1076" s="120"/>
      <c r="AR1076" s="120"/>
      <c r="AS1076" s="120"/>
      <c r="AT1076" s="120"/>
      <c r="AU1076" s="120"/>
      <c r="AV1076" s="120"/>
      <c r="AW1076" s="120"/>
      <c r="AX1076" s="120"/>
      <c r="AY1076" s="120"/>
      <c r="AZ1076" s="120"/>
      <c r="BA1076" s="120"/>
      <c r="BB1076" s="120"/>
      <c r="BC1076" s="120"/>
      <c r="BD1076" s="120"/>
      <c r="BE1076" s="120"/>
      <c r="BF1076" s="120"/>
    </row>
    <row r="1077" spans="1:58" s="2" customFormat="1" ht="11.25" x14ac:dyDescent="0.2">
      <c r="A1077" s="3"/>
      <c r="B1077" s="93" t="s">
        <v>708</v>
      </c>
      <c r="C1077" s="93"/>
      <c r="D1077" s="94">
        <v>1366</v>
      </c>
      <c r="E1077" s="94">
        <v>3646</v>
      </c>
      <c r="F1077" s="94">
        <v>8221</v>
      </c>
      <c r="G1077" s="94">
        <v>267</v>
      </c>
      <c r="H1077" s="94">
        <v>2416</v>
      </c>
      <c r="I1077" s="94">
        <v>8602</v>
      </c>
      <c r="J1077" s="94">
        <v>11253</v>
      </c>
      <c r="K1077" s="94">
        <v>8329</v>
      </c>
      <c r="L1077" s="95">
        <f t="shared" si="344"/>
        <v>0.15880027900488258</v>
      </c>
      <c r="M1077" s="95">
        <f t="shared" si="344"/>
        <v>0.32400248822536215</v>
      </c>
      <c r="N1077" s="95">
        <f t="shared" si="345"/>
        <v>0.69696242045863854</v>
      </c>
      <c r="O1077" s="95">
        <f t="shared" si="346"/>
        <v>0.48263711571851703</v>
      </c>
      <c r="P1077" s="95">
        <f t="shared" si="347"/>
        <v>0.38379931876241841</v>
      </c>
      <c r="Q1077" s="95">
        <f t="shared" si="348"/>
        <v>0.7290190899267619</v>
      </c>
      <c r="R1077" s="95">
        <f t="shared" si="349"/>
        <v>0.49627208661015221</v>
      </c>
      <c r="S1077" s="95">
        <f t="shared" si="350"/>
        <v>0.39327277888163498</v>
      </c>
      <c r="T1077" s="91"/>
      <c r="U1077" s="91"/>
      <c r="AA1077" s="92"/>
      <c r="AB1077" s="3"/>
      <c r="AC1077" s="90"/>
      <c r="AD1077" s="90"/>
      <c r="AE1077" s="90"/>
      <c r="AQ1077" s="120"/>
      <c r="AR1077" s="120"/>
      <c r="AS1077" s="120"/>
      <c r="AT1077" s="120"/>
      <c r="AU1077" s="120"/>
      <c r="AV1077" s="120"/>
      <c r="AW1077" s="120"/>
      <c r="AX1077" s="120"/>
      <c r="AY1077" s="120"/>
      <c r="AZ1077" s="120"/>
      <c r="BA1077" s="120"/>
      <c r="BB1077" s="120"/>
      <c r="BC1077" s="120"/>
      <c r="BD1077" s="120"/>
      <c r="BE1077" s="120"/>
      <c r="BF1077" s="120"/>
    </row>
    <row r="1078" spans="1:58" s="2" customFormat="1" ht="11.25" x14ac:dyDescent="0.2">
      <c r="A1078" s="3"/>
      <c r="B1078" s="93" t="s">
        <v>722</v>
      </c>
      <c r="C1078" s="93"/>
      <c r="D1078" s="94">
        <v>573</v>
      </c>
      <c r="E1078" s="94">
        <v>3344</v>
      </c>
      <c r="F1078" s="94">
        <v>3369</v>
      </c>
      <c r="G1078" s="94">
        <v>1425</v>
      </c>
      <c r="H1078" s="94">
        <v>417</v>
      </c>
      <c r="I1078" s="94">
        <v>7642</v>
      </c>
      <c r="J1078" s="94">
        <v>10202</v>
      </c>
      <c r="K1078" s="94">
        <v>7702</v>
      </c>
      <c r="L1078" s="95">
        <f t="shared" si="344"/>
        <v>7.4980371630463227E-2</v>
      </c>
      <c r="M1078" s="95">
        <f t="shared" si="344"/>
        <v>0.32777886688884533</v>
      </c>
      <c r="N1078" s="95">
        <f t="shared" si="345"/>
        <v>0.38327707089067775</v>
      </c>
      <c r="O1078" s="95">
        <f t="shared" si="346"/>
        <v>0.35165326184092938</v>
      </c>
      <c r="P1078" s="95">
        <f t="shared" si="347"/>
        <v>0.26888749706411963</v>
      </c>
      <c r="Q1078" s="95">
        <f t="shared" si="348"/>
        <v>0.56829394962347446</v>
      </c>
      <c r="R1078" s="95">
        <f t="shared" si="349"/>
        <v>0.43124441465594282</v>
      </c>
      <c r="S1078" s="95">
        <f t="shared" si="350"/>
        <v>0.32466922414468019</v>
      </c>
      <c r="T1078" s="91"/>
      <c r="U1078" s="91"/>
      <c r="AA1078" s="92"/>
      <c r="AB1078" s="3"/>
      <c r="AC1078" s="90"/>
      <c r="AD1078" s="90"/>
      <c r="AE1078" s="90"/>
      <c r="AQ1078" s="120"/>
      <c r="AR1078" s="120"/>
      <c r="AS1078" s="120"/>
      <c r="AT1078" s="120"/>
      <c r="AU1078" s="120"/>
      <c r="AV1078" s="120"/>
      <c r="AW1078" s="120"/>
      <c r="AX1078" s="120"/>
      <c r="AY1078" s="120"/>
      <c r="AZ1078" s="120"/>
      <c r="BA1078" s="120"/>
      <c r="BB1078" s="120"/>
      <c r="BC1078" s="120"/>
      <c r="BD1078" s="120"/>
      <c r="BE1078" s="120"/>
      <c r="BF1078" s="120"/>
    </row>
    <row r="1079" spans="1:58" s="2" customFormat="1" ht="11.25" x14ac:dyDescent="0.2">
      <c r="A1079" s="3"/>
      <c r="B1079" s="93" t="s">
        <v>728</v>
      </c>
      <c r="C1079" s="93"/>
      <c r="D1079" s="94">
        <v>481</v>
      </c>
      <c r="E1079" s="94">
        <v>1974</v>
      </c>
      <c r="F1079" s="94">
        <v>3082</v>
      </c>
      <c r="G1079" s="94">
        <v>244</v>
      </c>
      <c r="H1079" s="94">
        <v>702</v>
      </c>
      <c r="I1079" s="94">
        <v>3128</v>
      </c>
      <c r="J1079" s="94">
        <v>4095</v>
      </c>
      <c r="K1079" s="94">
        <v>3118</v>
      </c>
      <c r="L1079" s="95">
        <f t="shared" si="344"/>
        <v>0.15377237851662404</v>
      </c>
      <c r="M1079" s="95">
        <f t="shared" si="344"/>
        <v>0.48205128205128206</v>
      </c>
      <c r="N1079" s="95">
        <f t="shared" si="345"/>
        <v>0.76330981398332265</v>
      </c>
      <c r="O1079" s="95">
        <f t="shared" si="346"/>
        <v>0.60363233051434906</v>
      </c>
      <c r="P1079" s="95">
        <f t="shared" si="347"/>
        <v>0.46755632917512813</v>
      </c>
      <c r="Q1079" s="95">
        <f t="shared" si="348"/>
        <v>0.841565105837075</v>
      </c>
      <c r="R1079" s="95">
        <f t="shared" si="349"/>
        <v>0.63746014141134066</v>
      </c>
      <c r="S1079" s="95">
        <f t="shared" si="350"/>
        <v>0.49115172613867131</v>
      </c>
      <c r="T1079" s="91"/>
      <c r="U1079" s="91"/>
      <c r="AA1079" s="92"/>
      <c r="AB1079" s="3"/>
      <c r="AC1079" s="90"/>
      <c r="AD1079" s="90"/>
      <c r="AE1079" s="90"/>
      <c r="AQ1079" s="120"/>
      <c r="AR1079" s="120"/>
      <c r="AS1079" s="120"/>
      <c r="AT1079" s="120"/>
      <c r="AU1079" s="120"/>
      <c r="AV1079" s="120"/>
      <c r="AW1079" s="120"/>
      <c r="AX1079" s="120"/>
      <c r="AY1079" s="120"/>
      <c r="AZ1079" s="120"/>
      <c r="BA1079" s="120"/>
      <c r="BB1079" s="120"/>
      <c r="BC1079" s="120"/>
      <c r="BD1079" s="120"/>
      <c r="BE1079" s="120"/>
      <c r="BF1079" s="120"/>
    </row>
    <row r="1080" spans="1:58" s="2" customFormat="1" ht="11.25" x14ac:dyDescent="0.2">
      <c r="A1080" s="3"/>
      <c r="B1080" s="93" t="s">
        <v>736</v>
      </c>
      <c r="C1080" s="93"/>
      <c r="D1080" s="94">
        <v>253</v>
      </c>
      <c r="E1080" s="94">
        <v>1623</v>
      </c>
      <c r="F1080" s="94">
        <v>3467</v>
      </c>
      <c r="G1080" s="94">
        <v>297</v>
      </c>
      <c r="H1080" s="94">
        <v>778</v>
      </c>
      <c r="I1080" s="94">
        <v>4318</v>
      </c>
      <c r="J1080" s="94">
        <v>5637</v>
      </c>
      <c r="K1080" s="94">
        <v>4437</v>
      </c>
      <c r="L1080" s="95">
        <f t="shared" si="344"/>
        <v>5.859194071329319E-2</v>
      </c>
      <c r="M1080" s="95">
        <f t="shared" si="344"/>
        <v>0.28791910590739755</v>
      </c>
      <c r="N1080" s="95">
        <f t="shared" si="345"/>
        <v>0.6060401171963038</v>
      </c>
      <c r="O1080" s="95">
        <f t="shared" si="346"/>
        <v>0.4280325590629343</v>
      </c>
      <c r="P1080" s="95">
        <f t="shared" si="347"/>
        <v>0.31719010561423011</v>
      </c>
      <c r="Q1080" s="95">
        <f t="shared" si="348"/>
        <v>0.67297723687176025</v>
      </c>
      <c r="R1080" s="95">
        <f t="shared" si="349"/>
        <v>0.4575143934881874</v>
      </c>
      <c r="S1080" s="95">
        <f t="shared" si="350"/>
        <v>0.33782657031684271</v>
      </c>
      <c r="T1080" s="91"/>
      <c r="U1080" s="91"/>
      <c r="AA1080" s="92"/>
      <c r="AB1080" s="3"/>
      <c r="AC1080" s="90"/>
      <c r="AD1080" s="90"/>
      <c r="AE1080" s="90"/>
      <c r="AQ1080" s="120"/>
      <c r="AR1080" s="120"/>
      <c r="AS1080" s="120"/>
      <c r="AT1080" s="120"/>
      <c r="AU1080" s="120"/>
      <c r="AV1080" s="120"/>
      <c r="AW1080" s="120"/>
      <c r="AX1080" s="120"/>
      <c r="AY1080" s="120"/>
      <c r="AZ1080" s="120"/>
      <c r="BA1080" s="120"/>
      <c r="BB1080" s="120"/>
      <c r="BC1080" s="120"/>
      <c r="BD1080" s="120"/>
      <c r="BE1080" s="120"/>
      <c r="BF1080" s="120"/>
    </row>
    <row r="1081" spans="1:58" s="2" customFormat="1" ht="11.25" x14ac:dyDescent="0.2">
      <c r="A1081" s="3"/>
      <c r="B1081" s="93" t="s">
        <v>742</v>
      </c>
      <c r="C1081" s="93"/>
      <c r="D1081" s="94">
        <v>736</v>
      </c>
      <c r="E1081" s="94">
        <v>3211</v>
      </c>
      <c r="F1081" s="94">
        <v>5290</v>
      </c>
      <c r="G1081" s="94">
        <v>540</v>
      </c>
      <c r="H1081" s="94">
        <v>1005</v>
      </c>
      <c r="I1081" s="94">
        <v>6918</v>
      </c>
      <c r="J1081" s="94">
        <v>9417</v>
      </c>
      <c r="K1081" s="94">
        <v>7235</v>
      </c>
      <c r="L1081" s="95">
        <f t="shared" si="344"/>
        <v>0.1063891298063024</v>
      </c>
      <c r="M1081" s="95">
        <f t="shared" si="344"/>
        <v>0.34097908038653502</v>
      </c>
      <c r="N1081" s="95">
        <f t="shared" si="345"/>
        <v>0.59225984796129927</v>
      </c>
      <c r="O1081" s="95">
        <f t="shared" si="346"/>
        <v>0.45015613740091281</v>
      </c>
      <c r="P1081" s="95">
        <f t="shared" si="347"/>
        <v>0.34925753075943999</v>
      </c>
      <c r="Q1081" s="95">
        <f t="shared" si="348"/>
        <v>0.66689702833448516</v>
      </c>
      <c r="R1081" s="95">
        <f t="shared" si="349"/>
        <v>0.48258467451357195</v>
      </c>
      <c r="S1081" s="95">
        <f t="shared" si="350"/>
        <v>0.37216801018243528</v>
      </c>
      <c r="T1081" s="91"/>
      <c r="U1081" s="91"/>
      <c r="AA1081" s="92"/>
      <c r="AB1081" s="3"/>
      <c r="AC1081" s="90"/>
      <c r="AD1081" s="90"/>
      <c r="AE1081" s="90"/>
      <c r="AQ1081" s="120"/>
      <c r="AR1081" s="120"/>
      <c r="AS1081" s="120"/>
      <c r="AT1081" s="120"/>
      <c r="AU1081" s="120"/>
      <c r="AV1081" s="120"/>
      <c r="AW1081" s="120"/>
      <c r="AX1081" s="120"/>
      <c r="AY1081" s="120"/>
      <c r="AZ1081" s="120"/>
      <c r="BA1081" s="120"/>
      <c r="BB1081" s="120"/>
      <c r="BC1081" s="120"/>
      <c r="BD1081" s="120"/>
      <c r="BE1081" s="120"/>
      <c r="BF1081" s="120"/>
    </row>
    <row r="1082" spans="1:58" s="2" customFormat="1" ht="11.25" x14ac:dyDescent="0.2">
      <c r="A1082" s="3"/>
      <c r="B1082" s="93" t="s">
        <v>761</v>
      </c>
      <c r="C1082" s="93"/>
      <c r="D1082" s="94">
        <v>539</v>
      </c>
      <c r="E1082" s="94">
        <v>2136</v>
      </c>
      <c r="F1082" s="94">
        <v>6194</v>
      </c>
      <c r="G1082" s="94">
        <v>218</v>
      </c>
      <c r="H1082" s="94">
        <v>2110</v>
      </c>
      <c r="I1082" s="94">
        <v>6873</v>
      </c>
      <c r="J1082" s="94">
        <v>9561</v>
      </c>
      <c r="K1082" s="94">
        <v>7149</v>
      </c>
      <c r="L1082" s="95">
        <f t="shared" si="344"/>
        <v>7.8422813909500941E-2</v>
      </c>
      <c r="M1082" s="95">
        <f t="shared" si="344"/>
        <v>0.22340759334797616</v>
      </c>
      <c r="N1082" s="95">
        <f t="shared" si="345"/>
        <v>0.5712687089103371</v>
      </c>
      <c r="O1082" s="95">
        <f t="shared" si="346"/>
        <v>0.37223219628964693</v>
      </c>
      <c r="P1082" s="95">
        <f t="shared" si="347"/>
        <v>0.28660475766441929</v>
      </c>
      <c r="Q1082" s="95">
        <f t="shared" si="348"/>
        <v>0.6017624842635334</v>
      </c>
      <c r="R1082" s="95">
        <f t="shared" si="349"/>
        <v>0.38527827648114904</v>
      </c>
      <c r="S1082" s="95">
        <f t="shared" si="350"/>
        <v>0.29584870457532969</v>
      </c>
      <c r="T1082" s="91"/>
      <c r="U1082" s="91"/>
      <c r="AA1082" s="92"/>
      <c r="AB1082" s="3"/>
      <c r="AC1082" s="90"/>
      <c r="AD1082" s="90"/>
      <c r="AE1082" s="90"/>
      <c r="AQ1082" s="120"/>
      <c r="AR1082" s="120"/>
      <c r="AS1082" s="120"/>
      <c r="AT1082" s="120"/>
      <c r="AU1082" s="120"/>
      <c r="AV1082" s="120"/>
      <c r="AW1082" s="120"/>
      <c r="AX1082" s="120"/>
      <c r="AY1082" s="120"/>
      <c r="AZ1082" s="120"/>
      <c r="BA1082" s="120"/>
      <c r="BB1082" s="120"/>
      <c r="BC1082" s="120"/>
      <c r="BD1082" s="120"/>
      <c r="BE1082" s="120"/>
      <c r="BF1082" s="120"/>
    </row>
    <row r="1083" spans="1:58" s="2" customFormat="1" ht="11.25" x14ac:dyDescent="0.2">
      <c r="A1083" s="3"/>
      <c r="B1083" s="93" t="s">
        <v>768</v>
      </c>
      <c r="C1083" s="93"/>
      <c r="D1083" s="94">
        <v>567</v>
      </c>
      <c r="E1083" s="94">
        <v>1582</v>
      </c>
      <c r="F1083" s="94">
        <v>2474</v>
      </c>
      <c r="G1083" s="94">
        <v>242</v>
      </c>
      <c r="H1083" s="94">
        <v>525</v>
      </c>
      <c r="I1083" s="94">
        <v>3146</v>
      </c>
      <c r="J1083" s="94">
        <v>4095</v>
      </c>
      <c r="K1083" s="94">
        <v>3239</v>
      </c>
      <c r="L1083" s="95">
        <f t="shared" si="344"/>
        <v>0.18022886204704386</v>
      </c>
      <c r="M1083" s="95">
        <f t="shared" si="344"/>
        <v>0.38632478632478634</v>
      </c>
      <c r="N1083" s="95">
        <f t="shared" ref="N1083:N1100" si="351">(F1083-H1083)/K1083</f>
        <v>0.60172892868169192</v>
      </c>
      <c r="O1083" s="95">
        <f t="shared" ref="O1083:O1100" si="352">((E1083+F1083)-H1083)/(J1083+K1083)</f>
        <v>0.48145623125170439</v>
      </c>
      <c r="P1083" s="95">
        <f t="shared" ref="P1083:P1100" si="353">((D1083+E1083+F1083)-H1083)/(I1083+J1083+K1083)</f>
        <v>0.39103053435114504</v>
      </c>
      <c r="Q1083" s="95">
        <f t="shared" ref="Q1083:Q1100" si="354">((F1083+G1083)-H1083)/K1083</f>
        <v>0.67644334671194817</v>
      </c>
      <c r="R1083" s="95">
        <f t="shared" ref="R1083:R1100" si="355">((E1083+F1083+G1083)-H1083)/(J1083+K1083)</f>
        <v>0.51445323152440692</v>
      </c>
      <c r="S1083" s="95">
        <f t="shared" ref="S1083:S1100" si="356">((D1083+E1083+F1083+G1083)-H1083)/(I1083+J1083+K1083)</f>
        <v>0.41412213740458015</v>
      </c>
      <c r="T1083" s="91"/>
      <c r="U1083" s="91"/>
      <c r="AA1083" s="92"/>
      <c r="AB1083" s="3"/>
      <c r="AC1083" s="90"/>
      <c r="AD1083" s="90"/>
      <c r="AE1083" s="90"/>
      <c r="AQ1083" s="120"/>
      <c r="AR1083" s="120"/>
      <c r="AS1083" s="120"/>
      <c r="AT1083" s="120"/>
      <c r="AU1083" s="120"/>
      <c r="AV1083" s="120"/>
      <c r="AW1083" s="120"/>
      <c r="AX1083" s="120"/>
      <c r="AY1083" s="120"/>
      <c r="AZ1083" s="120"/>
      <c r="BA1083" s="120"/>
      <c r="BB1083" s="120"/>
      <c r="BC1083" s="120"/>
      <c r="BD1083" s="120"/>
      <c r="BE1083" s="120"/>
      <c r="BF1083" s="120"/>
    </row>
    <row r="1084" spans="1:58" s="2" customFormat="1" ht="11.25" x14ac:dyDescent="0.2">
      <c r="A1084" s="3"/>
      <c r="B1084" s="93" t="s">
        <v>779</v>
      </c>
      <c r="C1084" s="93"/>
      <c r="D1084" s="94">
        <v>1340</v>
      </c>
      <c r="E1084" s="94">
        <v>4986</v>
      </c>
      <c r="F1084" s="94">
        <v>7377</v>
      </c>
      <c r="G1084" s="94">
        <v>774</v>
      </c>
      <c r="H1084" s="94">
        <v>1444</v>
      </c>
      <c r="I1084" s="94">
        <v>9529</v>
      </c>
      <c r="J1084" s="94">
        <v>13239</v>
      </c>
      <c r="K1084" s="94">
        <v>10275</v>
      </c>
      <c r="L1084" s="95">
        <f t="shared" ref="L1084:M1099" si="357">D1084/I1084</f>
        <v>0.14062336026865357</v>
      </c>
      <c r="M1084" s="95">
        <f t="shared" si="357"/>
        <v>0.37661454792658056</v>
      </c>
      <c r="N1084" s="95">
        <f t="shared" si="351"/>
        <v>0.57742092457420924</v>
      </c>
      <c r="O1084" s="95">
        <f t="shared" si="352"/>
        <v>0.46436165688525982</v>
      </c>
      <c r="P1084" s="95">
        <f t="shared" si="353"/>
        <v>0.37100142238900824</v>
      </c>
      <c r="Q1084" s="95">
        <f t="shared" si="354"/>
        <v>0.65274939172749391</v>
      </c>
      <c r="R1084" s="95">
        <f t="shared" si="355"/>
        <v>0.49727821723228716</v>
      </c>
      <c r="S1084" s="95">
        <f t="shared" si="356"/>
        <v>0.39442544563144993</v>
      </c>
      <c r="T1084" s="91"/>
      <c r="U1084" s="91"/>
      <c r="AA1084" s="92"/>
      <c r="AB1084" s="3"/>
      <c r="AC1084" s="90"/>
      <c r="AD1084" s="90"/>
      <c r="AE1084" s="90"/>
      <c r="AQ1084" s="120"/>
      <c r="AR1084" s="120"/>
      <c r="AS1084" s="120"/>
      <c r="AT1084" s="120"/>
      <c r="AU1084" s="120"/>
      <c r="AV1084" s="120"/>
      <c r="AW1084" s="120"/>
      <c r="AX1084" s="120"/>
      <c r="AY1084" s="120"/>
      <c r="AZ1084" s="120"/>
      <c r="BA1084" s="120"/>
      <c r="BB1084" s="120"/>
      <c r="BC1084" s="120"/>
      <c r="BD1084" s="120"/>
      <c r="BE1084" s="120"/>
      <c r="BF1084" s="120"/>
    </row>
    <row r="1085" spans="1:58" s="2" customFormat="1" ht="11.25" x14ac:dyDescent="0.2">
      <c r="A1085" s="3"/>
      <c r="B1085" s="93" t="s">
        <v>796</v>
      </c>
      <c r="C1085" s="93"/>
      <c r="D1085" s="94">
        <v>2029</v>
      </c>
      <c r="E1085" s="94">
        <v>6924</v>
      </c>
      <c r="F1085" s="94">
        <v>9942</v>
      </c>
      <c r="G1085" s="94">
        <v>1086</v>
      </c>
      <c r="H1085" s="94">
        <v>1956</v>
      </c>
      <c r="I1085" s="94">
        <v>12602</v>
      </c>
      <c r="J1085" s="94">
        <v>17094</v>
      </c>
      <c r="K1085" s="94">
        <v>13435</v>
      </c>
      <c r="L1085" s="95">
        <f t="shared" si="357"/>
        <v>0.16100618949373116</v>
      </c>
      <c r="M1085" s="95">
        <f t="shared" si="357"/>
        <v>0.40505440505440504</v>
      </c>
      <c r="N1085" s="95">
        <f t="shared" si="351"/>
        <v>0.59441756605880158</v>
      </c>
      <c r="O1085" s="95">
        <f t="shared" si="352"/>
        <v>0.48838809001277472</v>
      </c>
      <c r="P1085" s="95">
        <f t="shared" si="353"/>
        <v>0.39273376457768194</v>
      </c>
      <c r="Q1085" s="95">
        <f t="shared" si="354"/>
        <v>0.67525120952735396</v>
      </c>
      <c r="R1085" s="95">
        <f t="shared" si="355"/>
        <v>0.52396082413442957</v>
      </c>
      <c r="S1085" s="95">
        <f t="shared" si="356"/>
        <v>0.41791287009343625</v>
      </c>
      <c r="T1085" s="91"/>
      <c r="U1085" s="91"/>
      <c r="AA1085" s="92"/>
      <c r="AB1085" s="3"/>
      <c r="AC1085" s="90"/>
      <c r="AD1085" s="90"/>
      <c r="AE1085" s="90"/>
      <c r="AQ1085" s="120"/>
      <c r="AR1085" s="120"/>
      <c r="AS1085" s="120"/>
      <c r="AT1085" s="120"/>
      <c r="AU1085" s="120"/>
      <c r="AV1085" s="120"/>
      <c r="AW1085" s="120"/>
      <c r="AX1085" s="120"/>
      <c r="AY1085" s="120"/>
      <c r="AZ1085" s="120"/>
      <c r="BA1085" s="120"/>
      <c r="BB1085" s="120"/>
      <c r="BC1085" s="120"/>
      <c r="BD1085" s="120"/>
      <c r="BE1085" s="120"/>
      <c r="BF1085" s="120"/>
    </row>
    <row r="1086" spans="1:58" s="2" customFormat="1" ht="11.25" x14ac:dyDescent="0.2">
      <c r="A1086" s="3"/>
      <c r="B1086" s="93" t="s">
        <v>813</v>
      </c>
      <c r="C1086" s="93"/>
      <c r="D1086" s="94">
        <v>900</v>
      </c>
      <c r="E1086" s="94">
        <v>3719</v>
      </c>
      <c r="F1086" s="94">
        <v>3552</v>
      </c>
      <c r="G1086" s="94">
        <v>964</v>
      </c>
      <c r="H1086" s="94">
        <v>461</v>
      </c>
      <c r="I1086" s="94">
        <v>5979</v>
      </c>
      <c r="J1086" s="94">
        <v>7753</v>
      </c>
      <c r="K1086" s="94">
        <v>5934</v>
      </c>
      <c r="L1086" s="95">
        <f t="shared" si="357"/>
        <v>0.15052684395383845</v>
      </c>
      <c r="M1086" s="95">
        <f t="shared" si="357"/>
        <v>0.47968528311621306</v>
      </c>
      <c r="N1086" s="95">
        <f t="shared" si="351"/>
        <v>0.52089652847994605</v>
      </c>
      <c r="O1086" s="95">
        <f t="shared" si="352"/>
        <v>0.49755242200628336</v>
      </c>
      <c r="P1086" s="95">
        <f t="shared" si="353"/>
        <v>0.39204718804027255</v>
      </c>
      <c r="Q1086" s="95">
        <f t="shared" si="354"/>
        <v>0.68335018537243009</v>
      </c>
      <c r="R1086" s="95">
        <f t="shared" si="355"/>
        <v>0.56798421860159276</v>
      </c>
      <c r="S1086" s="95">
        <f t="shared" si="356"/>
        <v>0.44106579884063868</v>
      </c>
      <c r="T1086" s="91"/>
      <c r="U1086" s="91"/>
      <c r="AA1086" s="92"/>
      <c r="AB1086" s="3"/>
      <c r="AC1086" s="90"/>
      <c r="AD1086" s="90"/>
      <c r="AE1086" s="90"/>
      <c r="AQ1086" s="120"/>
      <c r="AR1086" s="120"/>
      <c r="AS1086" s="120"/>
      <c r="AT1086" s="120"/>
      <c r="AU1086" s="120"/>
      <c r="AV1086" s="120"/>
      <c r="AW1086" s="120"/>
      <c r="AX1086" s="120"/>
      <c r="AY1086" s="120"/>
      <c r="AZ1086" s="120"/>
      <c r="BA1086" s="120"/>
      <c r="BB1086" s="120"/>
      <c r="BC1086" s="120"/>
      <c r="BD1086" s="120"/>
      <c r="BE1086" s="120"/>
      <c r="BF1086" s="120"/>
    </row>
    <row r="1087" spans="1:58" s="2" customFormat="1" ht="11.25" x14ac:dyDescent="0.2">
      <c r="A1087" s="3"/>
      <c r="B1087" s="93" t="s">
        <v>820</v>
      </c>
      <c r="C1087" s="93"/>
      <c r="D1087" s="94">
        <v>307</v>
      </c>
      <c r="E1087" s="94">
        <v>874</v>
      </c>
      <c r="F1087" s="94">
        <v>1430</v>
      </c>
      <c r="G1087" s="94">
        <v>112</v>
      </c>
      <c r="H1087" s="94">
        <v>311</v>
      </c>
      <c r="I1087" s="94">
        <v>1794</v>
      </c>
      <c r="J1087" s="94">
        <v>2293</v>
      </c>
      <c r="K1087" s="94">
        <v>1823</v>
      </c>
      <c r="L1087" s="95">
        <f t="shared" si="357"/>
        <v>0.17112597547380157</v>
      </c>
      <c r="M1087" s="95">
        <f t="shared" si="357"/>
        <v>0.38116005233318795</v>
      </c>
      <c r="N1087" s="95">
        <f t="shared" si="351"/>
        <v>0.61382336807460225</v>
      </c>
      <c r="O1087" s="95">
        <f t="shared" si="352"/>
        <v>0.48420796890184647</v>
      </c>
      <c r="P1087" s="95">
        <f t="shared" si="353"/>
        <v>0.38917089678510997</v>
      </c>
      <c r="Q1087" s="95">
        <f t="shared" si="354"/>
        <v>0.67526055951727926</v>
      </c>
      <c r="R1087" s="95">
        <f t="shared" si="355"/>
        <v>0.511418853255588</v>
      </c>
      <c r="S1087" s="95">
        <f t="shared" si="356"/>
        <v>0.40812182741116754</v>
      </c>
      <c r="T1087" s="91"/>
      <c r="U1087" s="91"/>
      <c r="AA1087" s="92"/>
      <c r="AB1087" s="3"/>
      <c r="AC1087" s="90"/>
      <c r="AD1087" s="90"/>
      <c r="AE1087" s="90"/>
      <c r="AQ1087" s="120"/>
      <c r="AR1087" s="120"/>
      <c r="AS1087" s="120"/>
      <c r="AT1087" s="120"/>
      <c r="AU1087" s="120"/>
      <c r="AV1087" s="120"/>
      <c r="AW1087" s="120"/>
      <c r="AX1087" s="120"/>
      <c r="AY1087" s="120"/>
      <c r="AZ1087" s="120"/>
      <c r="BA1087" s="120"/>
      <c r="BB1087" s="120"/>
      <c r="BC1087" s="120"/>
      <c r="BD1087" s="120"/>
      <c r="BE1087" s="120"/>
      <c r="BF1087" s="120"/>
    </row>
    <row r="1088" spans="1:58" s="2" customFormat="1" ht="11.25" x14ac:dyDescent="0.2">
      <c r="A1088" s="3"/>
      <c r="B1088" s="93" t="s">
        <v>829</v>
      </c>
      <c r="C1088" s="93"/>
      <c r="D1088" s="94">
        <v>610</v>
      </c>
      <c r="E1088" s="94">
        <v>2424</v>
      </c>
      <c r="F1088" s="94">
        <v>4288</v>
      </c>
      <c r="G1088" s="94">
        <v>567</v>
      </c>
      <c r="H1088" s="94">
        <v>717</v>
      </c>
      <c r="I1088" s="94">
        <v>6948</v>
      </c>
      <c r="J1088" s="94">
        <v>8886</v>
      </c>
      <c r="K1088" s="94">
        <v>6863</v>
      </c>
      <c r="L1088" s="95">
        <f t="shared" si="357"/>
        <v>8.7795048934945302E-2</v>
      </c>
      <c r="M1088" s="95">
        <f t="shared" si="357"/>
        <v>0.27278865631330185</v>
      </c>
      <c r="N1088" s="95">
        <f t="shared" si="351"/>
        <v>0.52032638787702168</v>
      </c>
      <c r="O1088" s="95">
        <f t="shared" si="352"/>
        <v>0.38065908946599786</v>
      </c>
      <c r="P1088" s="95">
        <f t="shared" si="353"/>
        <v>0.29100762215270742</v>
      </c>
      <c r="Q1088" s="95">
        <f t="shared" si="354"/>
        <v>0.60294331924814226</v>
      </c>
      <c r="R1088" s="95">
        <f t="shared" si="355"/>
        <v>0.41666137532541747</v>
      </c>
      <c r="S1088" s="95">
        <f t="shared" si="356"/>
        <v>0.31598889721108514</v>
      </c>
      <c r="T1088" s="91"/>
      <c r="U1088" s="91"/>
      <c r="AA1088" s="92"/>
      <c r="AB1088" s="3"/>
      <c r="AC1088" s="90"/>
      <c r="AD1088" s="90"/>
      <c r="AE1088" s="90"/>
      <c r="AQ1088" s="120"/>
      <c r="AR1088" s="120"/>
      <c r="AS1088" s="120"/>
      <c r="AT1088" s="120"/>
      <c r="AU1088" s="120"/>
      <c r="AV1088" s="120"/>
      <c r="AW1088" s="120"/>
      <c r="AX1088" s="120"/>
      <c r="AY1088" s="120"/>
      <c r="AZ1088" s="120"/>
      <c r="BA1088" s="120"/>
      <c r="BB1088" s="120"/>
      <c r="BC1088" s="120"/>
      <c r="BD1088" s="120"/>
      <c r="BE1088" s="120"/>
      <c r="BF1088" s="120"/>
    </row>
    <row r="1089" spans="1:58" s="2" customFormat="1" ht="11.25" x14ac:dyDescent="0.2">
      <c r="A1089" s="3"/>
      <c r="B1089" s="93" t="s">
        <v>845</v>
      </c>
      <c r="C1089" s="93"/>
      <c r="D1089" s="94">
        <v>3349</v>
      </c>
      <c r="E1089" s="94">
        <v>19654</v>
      </c>
      <c r="F1089" s="94">
        <v>16011</v>
      </c>
      <c r="G1089" s="94">
        <v>7883</v>
      </c>
      <c r="H1089" s="94">
        <v>1313</v>
      </c>
      <c r="I1089" s="94">
        <v>39683</v>
      </c>
      <c r="J1089" s="94">
        <v>52779</v>
      </c>
      <c r="K1089" s="94">
        <v>38558</v>
      </c>
      <c r="L1089" s="95">
        <f t="shared" si="357"/>
        <v>8.4393821031676031E-2</v>
      </c>
      <c r="M1089" s="95">
        <f t="shared" si="357"/>
        <v>0.37238295534208682</v>
      </c>
      <c r="N1089" s="95">
        <f t="shared" si="351"/>
        <v>0.38119197053789095</v>
      </c>
      <c r="O1089" s="95">
        <f t="shared" si="352"/>
        <v>0.37610168934823784</v>
      </c>
      <c r="P1089" s="95">
        <f t="shared" si="353"/>
        <v>0.28774996183788737</v>
      </c>
      <c r="Q1089" s="95">
        <f t="shared" si="354"/>
        <v>0.58563722184760625</v>
      </c>
      <c r="R1089" s="95">
        <f t="shared" si="355"/>
        <v>0.46240844345664955</v>
      </c>
      <c r="S1089" s="95">
        <f t="shared" si="356"/>
        <v>0.34791634864906124</v>
      </c>
      <c r="T1089" s="91"/>
      <c r="U1089" s="91"/>
      <c r="AA1089" s="92"/>
      <c r="AB1089" s="3"/>
      <c r="AC1089" s="90"/>
      <c r="AD1089" s="90"/>
      <c r="AE1089" s="90"/>
      <c r="AQ1089" s="120"/>
      <c r="AR1089" s="120"/>
      <c r="AS1089" s="120"/>
      <c r="AT1089" s="120"/>
      <c r="AU1089" s="120"/>
      <c r="AV1089" s="120"/>
      <c r="AW1089" s="120"/>
      <c r="AX1089" s="120"/>
      <c r="AY1089" s="120"/>
      <c r="AZ1089" s="120"/>
      <c r="BA1089" s="120"/>
      <c r="BB1089" s="120"/>
      <c r="BC1089" s="120"/>
      <c r="BD1089" s="120"/>
      <c r="BE1089" s="120"/>
      <c r="BF1089" s="120"/>
    </row>
    <row r="1090" spans="1:58" s="2" customFormat="1" ht="11.25" x14ac:dyDescent="0.2">
      <c r="A1090" s="3"/>
      <c r="B1090" s="93" t="s">
        <v>859</v>
      </c>
      <c r="C1090" s="93"/>
      <c r="D1090" s="94">
        <v>1028</v>
      </c>
      <c r="E1090" s="94">
        <v>4692</v>
      </c>
      <c r="F1090" s="94">
        <v>3068</v>
      </c>
      <c r="G1090" s="94">
        <v>2592</v>
      </c>
      <c r="H1090" s="94">
        <v>192</v>
      </c>
      <c r="I1090" s="94">
        <v>9936</v>
      </c>
      <c r="J1090" s="94">
        <v>12936</v>
      </c>
      <c r="K1090" s="94">
        <v>10022</v>
      </c>
      <c r="L1090" s="95">
        <f t="shared" si="357"/>
        <v>0.1034621578099839</v>
      </c>
      <c r="M1090" s="95">
        <f t="shared" si="357"/>
        <v>0.36270871985157699</v>
      </c>
      <c r="N1090" s="95">
        <f t="shared" si="351"/>
        <v>0.2869686689283576</v>
      </c>
      <c r="O1090" s="95">
        <f t="shared" si="352"/>
        <v>0.32964543949821412</v>
      </c>
      <c r="P1090" s="95">
        <f t="shared" si="353"/>
        <v>0.26132425366328205</v>
      </c>
      <c r="Q1090" s="95">
        <f t="shared" si="354"/>
        <v>0.54559968070245457</v>
      </c>
      <c r="R1090" s="95">
        <f t="shared" si="355"/>
        <v>0.44254726021430441</v>
      </c>
      <c r="S1090" s="95">
        <f t="shared" si="356"/>
        <v>0.34012281875114003</v>
      </c>
      <c r="T1090" s="91"/>
      <c r="U1090" s="91"/>
      <c r="AA1090" s="92"/>
      <c r="AB1090" s="3"/>
      <c r="AC1090" s="90"/>
      <c r="AD1090" s="90"/>
      <c r="AE1090" s="90"/>
      <c r="AQ1090" s="120"/>
      <c r="AR1090" s="120"/>
      <c r="AS1090" s="120"/>
      <c r="AT1090" s="120"/>
      <c r="AU1090" s="120"/>
      <c r="AV1090" s="120"/>
      <c r="AW1090" s="120"/>
      <c r="AX1090" s="120"/>
      <c r="AY1090" s="120"/>
      <c r="AZ1090" s="120"/>
      <c r="BA1090" s="120"/>
      <c r="BB1090" s="120"/>
      <c r="BC1090" s="120"/>
      <c r="BD1090" s="120"/>
      <c r="BE1090" s="120"/>
      <c r="BF1090" s="120"/>
    </row>
    <row r="1091" spans="1:58" s="2" customFormat="1" ht="11.25" x14ac:dyDescent="0.2">
      <c r="A1091" s="3"/>
      <c r="B1091" s="93" t="s">
        <v>866</v>
      </c>
      <c r="C1091" s="93"/>
      <c r="D1091" s="94">
        <v>1206</v>
      </c>
      <c r="E1091" s="94">
        <v>3457</v>
      </c>
      <c r="F1091" s="94">
        <v>7595</v>
      </c>
      <c r="G1091" s="94">
        <v>300</v>
      </c>
      <c r="H1091" s="94">
        <v>1940</v>
      </c>
      <c r="I1091" s="94">
        <v>9743</v>
      </c>
      <c r="J1091" s="94">
        <v>12732</v>
      </c>
      <c r="K1091" s="94">
        <v>9889</v>
      </c>
      <c r="L1091" s="95">
        <f t="shared" si="357"/>
        <v>0.12378117622908755</v>
      </c>
      <c r="M1091" s="95">
        <f t="shared" si="357"/>
        <v>0.27152057807100222</v>
      </c>
      <c r="N1091" s="95">
        <f t="shared" si="351"/>
        <v>0.57184750733137835</v>
      </c>
      <c r="O1091" s="95">
        <f t="shared" si="352"/>
        <v>0.40281154679280312</v>
      </c>
      <c r="P1091" s="95">
        <f t="shared" si="353"/>
        <v>0.31881102459522925</v>
      </c>
      <c r="Q1091" s="95">
        <f t="shared" si="354"/>
        <v>0.60218424512084134</v>
      </c>
      <c r="R1091" s="95">
        <f t="shared" si="355"/>
        <v>0.41607355996640288</v>
      </c>
      <c r="S1091" s="95">
        <f t="shared" si="356"/>
        <v>0.32808058336423185</v>
      </c>
      <c r="T1091" s="91"/>
      <c r="U1091" s="91"/>
      <c r="AA1091" s="92"/>
      <c r="AB1091" s="3"/>
      <c r="AC1091" s="90"/>
      <c r="AD1091" s="90"/>
      <c r="AE1091" s="90"/>
      <c r="AQ1091" s="120"/>
      <c r="AR1091" s="120"/>
      <c r="AS1091" s="120"/>
      <c r="AT1091" s="120"/>
      <c r="AU1091" s="120"/>
      <c r="AV1091" s="120"/>
      <c r="AW1091" s="120"/>
      <c r="AX1091" s="120"/>
      <c r="AY1091" s="120"/>
      <c r="AZ1091" s="120"/>
      <c r="BA1091" s="120"/>
      <c r="BB1091" s="120"/>
      <c r="BC1091" s="120"/>
      <c r="BD1091" s="120"/>
      <c r="BE1091" s="120"/>
      <c r="BF1091" s="120"/>
    </row>
    <row r="1092" spans="1:58" s="2" customFormat="1" ht="11.25" x14ac:dyDescent="0.2">
      <c r="A1092" s="3"/>
      <c r="B1092" s="93" t="s">
        <v>877</v>
      </c>
      <c r="C1092" s="93"/>
      <c r="D1092" s="94">
        <v>1678</v>
      </c>
      <c r="E1092" s="94">
        <v>4060</v>
      </c>
      <c r="F1092" s="94">
        <v>5148</v>
      </c>
      <c r="G1092" s="94">
        <v>401</v>
      </c>
      <c r="H1092" s="94">
        <v>1083</v>
      </c>
      <c r="I1092" s="94">
        <v>6085</v>
      </c>
      <c r="J1092" s="94">
        <v>8092</v>
      </c>
      <c r="K1092" s="94">
        <v>6250</v>
      </c>
      <c r="L1092" s="95">
        <f t="shared" si="357"/>
        <v>0.27576006573541495</v>
      </c>
      <c r="M1092" s="95">
        <f t="shared" si="357"/>
        <v>0.5017301038062284</v>
      </c>
      <c r="N1092" s="95">
        <f t="shared" si="351"/>
        <v>0.65039999999999998</v>
      </c>
      <c r="O1092" s="95">
        <f t="shared" si="352"/>
        <v>0.56651791939757357</v>
      </c>
      <c r="P1092" s="95">
        <f t="shared" si="353"/>
        <v>0.4799040485631762</v>
      </c>
      <c r="Q1092" s="95">
        <f t="shared" si="354"/>
        <v>0.71455999999999997</v>
      </c>
      <c r="R1092" s="95">
        <f t="shared" si="355"/>
        <v>0.59447775763491839</v>
      </c>
      <c r="S1092" s="95">
        <f t="shared" si="356"/>
        <v>0.49953492926029275</v>
      </c>
      <c r="T1092" s="91"/>
      <c r="U1092" s="91"/>
      <c r="AA1092" s="92"/>
      <c r="AB1092" s="3"/>
      <c r="AC1092" s="90"/>
      <c r="AD1092" s="90"/>
      <c r="AE1092" s="90"/>
      <c r="AQ1092" s="120"/>
      <c r="AR1092" s="120"/>
      <c r="AS1092" s="120"/>
      <c r="AT1092" s="120"/>
      <c r="AU1092" s="120"/>
      <c r="AV1092" s="120"/>
      <c r="AW1092" s="120"/>
      <c r="AX1092" s="120"/>
      <c r="AY1092" s="120"/>
      <c r="AZ1092" s="120"/>
      <c r="BA1092" s="120"/>
      <c r="BB1092" s="120"/>
      <c r="BC1092" s="120"/>
      <c r="BD1092" s="120"/>
      <c r="BE1092" s="120"/>
      <c r="BF1092" s="120"/>
    </row>
    <row r="1093" spans="1:58" s="2" customFormat="1" ht="11.25" x14ac:dyDescent="0.2">
      <c r="A1093" s="3"/>
      <c r="B1093" s="93" t="s">
        <v>887</v>
      </c>
      <c r="C1093" s="93"/>
      <c r="D1093" s="94">
        <v>1266</v>
      </c>
      <c r="E1093" s="94">
        <v>4224</v>
      </c>
      <c r="F1093" s="94">
        <v>6416</v>
      </c>
      <c r="G1093" s="94">
        <v>429</v>
      </c>
      <c r="H1093" s="94">
        <v>1402</v>
      </c>
      <c r="I1093" s="94">
        <v>7609</v>
      </c>
      <c r="J1093" s="94">
        <v>10250</v>
      </c>
      <c r="K1093" s="94">
        <v>7956</v>
      </c>
      <c r="L1093" s="95">
        <f t="shared" si="357"/>
        <v>0.16638191615192535</v>
      </c>
      <c r="M1093" s="95">
        <f t="shared" si="357"/>
        <v>0.41209756097560973</v>
      </c>
      <c r="N1093" s="95">
        <f t="shared" si="351"/>
        <v>0.63021618903971843</v>
      </c>
      <c r="O1093" s="95">
        <f t="shared" si="352"/>
        <v>0.50741513786663739</v>
      </c>
      <c r="P1093" s="95">
        <f t="shared" si="353"/>
        <v>0.40689521595971334</v>
      </c>
      <c r="Q1093" s="95">
        <f t="shared" si="354"/>
        <v>0.68413775766716944</v>
      </c>
      <c r="R1093" s="95">
        <f t="shared" si="355"/>
        <v>0.53097879819839611</v>
      </c>
      <c r="S1093" s="95">
        <f t="shared" si="356"/>
        <v>0.42351346116598876</v>
      </c>
      <c r="T1093" s="91"/>
      <c r="U1093" s="91"/>
      <c r="AA1093" s="92"/>
      <c r="AB1093" s="3"/>
      <c r="AC1093" s="90"/>
      <c r="AD1093" s="90"/>
      <c r="AE1093" s="90"/>
      <c r="AQ1093" s="120"/>
      <c r="AR1093" s="120"/>
      <c r="AS1093" s="120"/>
      <c r="AT1093" s="120"/>
      <c r="AU1093" s="120"/>
      <c r="AV1093" s="120"/>
      <c r="AW1093" s="120"/>
      <c r="AX1093" s="120"/>
      <c r="AY1093" s="120"/>
      <c r="AZ1093" s="120"/>
      <c r="BA1093" s="120"/>
      <c r="BB1093" s="120"/>
      <c r="BC1093" s="120"/>
      <c r="BD1093" s="120"/>
      <c r="BE1093" s="120"/>
      <c r="BF1093" s="120"/>
    </row>
    <row r="1094" spans="1:58" s="2" customFormat="1" ht="11.25" x14ac:dyDescent="0.2">
      <c r="A1094" s="3"/>
      <c r="B1094" s="93" t="s">
        <v>905</v>
      </c>
      <c r="C1094" s="93"/>
      <c r="D1094" s="94">
        <v>205</v>
      </c>
      <c r="E1094" s="94">
        <v>487</v>
      </c>
      <c r="F1094" s="94">
        <v>541</v>
      </c>
      <c r="G1094" s="94">
        <v>31</v>
      </c>
      <c r="H1094" s="94">
        <v>113</v>
      </c>
      <c r="I1094" s="94">
        <v>705</v>
      </c>
      <c r="J1094" s="94">
        <v>800</v>
      </c>
      <c r="K1094" s="94">
        <v>601</v>
      </c>
      <c r="L1094" s="95">
        <f t="shared" si="357"/>
        <v>0.29078014184397161</v>
      </c>
      <c r="M1094" s="95">
        <f t="shared" si="357"/>
        <v>0.60875000000000001</v>
      </c>
      <c r="N1094" s="95">
        <f t="shared" si="351"/>
        <v>0.71214642262895178</v>
      </c>
      <c r="O1094" s="95">
        <f t="shared" si="352"/>
        <v>0.65310492505353324</v>
      </c>
      <c r="P1094" s="95">
        <f t="shared" si="353"/>
        <v>0.53181386514719853</v>
      </c>
      <c r="Q1094" s="95">
        <f t="shared" si="354"/>
        <v>0.76372712146422628</v>
      </c>
      <c r="R1094" s="95">
        <f t="shared" si="355"/>
        <v>0.67523197715917205</v>
      </c>
      <c r="S1094" s="95">
        <f t="shared" si="356"/>
        <v>0.54653371320037991</v>
      </c>
      <c r="T1094" s="91"/>
      <c r="U1094" s="91"/>
      <c r="AA1094" s="92"/>
      <c r="AB1094" s="3"/>
      <c r="AC1094" s="90"/>
      <c r="AD1094" s="90"/>
      <c r="AE1094" s="90"/>
      <c r="AQ1094" s="120"/>
      <c r="AR1094" s="120"/>
      <c r="AS1094" s="120"/>
      <c r="AT1094" s="120"/>
      <c r="AU1094" s="120"/>
      <c r="AV1094" s="120"/>
      <c r="AW1094" s="120"/>
      <c r="AX1094" s="120"/>
      <c r="AY1094" s="120"/>
      <c r="AZ1094" s="120"/>
      <c r="BA1094" s="120"/>
      <c r="BB1094" s="120"/>
      <c r="BC1094" s="120"/>
      <c r="BD1094" s="120"/>
      <c r="BE1094" s="120"/>
      <c r="BF1094" s="120"/>
    </row>
    <row r="1095" spans="1:58" s="2" customFormat="1" ht="11.25" x14ac:dyDescent="0.2">
      <c r="A1095" s="3"/>
      <c r="B1095" s="93" t="s">
        <v>912</v>
      </c>
      <c r="C1095" s="93"/>
      <c r="D1095" s="94">
        <v>251</v>
      </c>
      <c r="E1095" s="94">
        <v>1357</v>
      </c>
      <c r="F1095" s="94">
        <v>3126</v>
      </c>
      <c r="G1095" s="94">
        <v>110</v>
      </c>
      <c r="H1095" s="94">
        <v>849</v>
      </c>
      <c r="I1095" s="94">
        <v>3318</v>
      </c>
      <c r="J1095" s="94">
        <v>4440</v>
      </c>
      <c r="K1095" s="94">
        <v>3283</v>
      </c>
      <c r="L1095" s="95">
        <f t="shared" si="357"/>
        <v>7.5647980711271851E-2</v>
      </c>
      <c r="M1095" s="95">
        <f t="shared" si="357"/>
        <v>0.30563063063063062</v>
      </c>
      <c r="N1095" s="95">
        <f t="shared" si="351"/>
        <v>0.69357295156868715</v>
      </c>
      <c r="O1095" s="95">
        <f t="shared" si="352"/>
        <v>0.47054253528421597</v>
      </c>
      <c r="P1095" s="95">
        <f t="shared" si="353"/>
        <v>0.35187030160311566</v>
      </c>
      <c r="Q1095" s="95">
        <f t="shared" si="354"/>
        <v>0.72707889125799574</v>
      </c>
      <c r="R1095" s="95">
        <f t="shared" si="355"/>
        <v>0.48478570503690277</v>
      </c>
      <c r="S1095" s="95">
        <f t="shared" si="356"/>
        <v>0.36183316728557197</v>
      </c>
      <c r="T1095" s="91"/>
      <c r="U1095" s="91"/>
      <c r="AA1095" s="92"/>
      <c r="AB1095" s="3"/>
      <c r="AC1095" s="90"/>
      <c r="AD1095" s="90"/>
      <c r="AE1095" s="90"/>
      <c r="AQ1095" s="120"/>
      <c r="AR1095" s="120"/>
      <c r="AS1095" s="120"/>
      <c r="AT1095" s="120"/>
      <c r="AU1095" s="120"/>
      <c r="AV1095" s="120"/>
      <c r="AW1095" s="120"/>
      <c r="AX1095" s="120"/>
      <c r="AY1095" s="120"/>
      <c r="AZ1095" s="120"/>
      <c r="BA1095" s="120"/>
      <c r="BB1095" s="120"/>
      <c r="BC1095" s="120"/>
      <c r="BD1095" s="120"/>
      <c r="BE1095" s="120"/>
      <c r="BF1095" s="120"/>
    </row>
    <row r="1096" spans="1:58" s="2" customFormat="1" ht="11.25" x14ac:dyDescent="0.2">
      <c r="A1096" s="3"/>
      <c r="B1096" s="93" t="s">
        <v>917</v>
      </c>
      <c r="C1096" s="93"/>
      <c r="D1096" s="94">
        <v>1845</v>
      </c>
      <c r="E1096" s="94">
        <v>10673</v>
      </c>
      <c r="F1096" s="94">
        <v>9664</v>
      </c>
      <c r="G1096" s="94">
        <v>4632</v>
      </c>
      <c r="H1096" s="94">
        <v>1083</v>
      </c>
      <c r="I1096" s="94">
        <v>20463</v>
      </c>
      <c r="J1096" s="94">
        <v>26767</v>
      </c>
      <c r="K1096" s="94">
        <v>20841</v>
      </c>
      <c r="L1096" s="95">
        <f t="shared" si="357"/>
        <v>9.016273273713532E-2</v>
      </c>
      <c r="M1096" s="95">
        <f t="shared" si="357"/>
        <v>0.39873725109276348</v>
      </c>
      <c r="N1096" s="95">
        <f t="shared" si="351"/>
        <v>0.41173648097500121</v>
      </c>
      <c r="O1096" s="95">
        <f t="shared" si="352"/>
        <v>0.40442782725592336</v>
      </c>
      <c r="P1096" s="95">
        <f t="shared" si="353"/>
        <v>0.30995578146347197</v>
      </c>
      <c r="Q1096" s="95">
        <f t="shared" si="354"/>
        <v>0.63399069142555542</v>
      </c>
      <c r="R1096" s="95">
        <f t="shared" si="355"/>
        <v>0.50172239959670639</v>
      </c>
      <c r="S1096" s="95">
        <f t="shared" si="356"/>
        <v>0.37800237986807894</v>
      </c>
      <c r="T1096" s="91"/>
      <c r="U1096" s="91"/>
      <c r="AA1096" s="92"/>
      <c r="AB1096" s="3"/>
      <c r="AC1096" s="90"/>
      <c r="AD1096" s="90"/>
      <c r="AE1096" s="90"/>
      <c r="AQ1096" s="120"/>
      <c r="AR1096" s="120"/>
      <c r="AS1096" s="120"/>
      <c r="AT1096" s="120"/>
      <c r="AU1096" s="120"/>
      <c r="AV1096" s="120"/>
      <c r="AW1096" s="120"/>
      <c r="AX1096" s="120"/>
      <c r="AY1096" s="120"/>
      <c r="AZ1096" s="120"/>
      <c r="BA1096" s="120"/>
      <c r="BB1096" s="120"/>
      <c r="BC1096" s="120"/>
      <c r="BD1096" s="120"/>
      <c r="BE1096" s="120"/>
      <c r="BF1096" s="120"/>
    </row>
    <row r="1097" spans="1:58" s="2" customFormat="1" ht="11.25" x14ac:dyDescent="0.2">
      <c r="A1097" s="3"/>
      <c r="B1097" s="93" t="s">
        <v>929</v>
      </c>
      <c r="C1097" s="93"/>
      <c r="D1097" s="94">
        <v>365</v>
      </c>
      <c r="E1097" s="94">
        <v>1069</v>
      </c>
      <c r="F1097" s="94">
        <v>1934</v>
      </c>
      <c r="G1097" s="94">
        <v>118</v>
      </c>
      <c r="H1097" s="94">
        <v>460</v>
      </c>
      <c r="I1097" s="94">
        <v>2140</v>
      </c>
      <c r="J1097" s="94">
        <v>2808</v>
      </c>
      <c r="K1097" s="94">
        <v>2288</v>
      </c>
      <c r="L1097" s="95">
        <f t="shared" si="357"/>
        <v>0.17056074766355139</v>
      </c>
      <c r="M1097" s="95">
        <f t="shared" si="357"/>
        <v>0.38069800569800571</v>
      </c>
      <c r="N1097" s="95">
        <f t="shared" si="351"/>
        <v>0.64423076923076927</v>
      </c>
      <c r="O1097" s="95">
        <f t="shared" si="352"/>
        <v>0.49901883830455257</v>
      </c>
      <c r="P1097" s="95">
        <f t="shared" si="353"/>
        <v>0.40187949143173024</v>
      </c>
      <c r="Q1097" s="95">
        <f t="shared" si="354"/>
        <v>0.69580419580419584</v>
      </c>
      <c r="R1097" s="95">
        <f t="shared" si="355"/>
        <v>0.52217425431711151</v>
      </c>
      <c r="S1097" s="95">
        <f t="shared" si="356"/>
        <v>0.41818684355997787</v>
      </c>
      <c r="T1097" s="91"/>
      <c r="U1097" s="91"/>
      <c r="AA1097" s="92"/>
      <c r="AB1097" s="3"/>
      <c r="AC1097" s="90"/>
      <c r="AD1097" s="90"/>
      <c r="AE1097" s="90"/>
      <c r="AQ1097" s="120"/>
      <c r="AR1097" s="120"/>
      <c r="AS1097" s="120"/>
      <c r="AT1097" s="120"/>
      <c r="AU1097" s="120"/>
      <c r="AV1097" s="120"/>
      <c r="AW1097" s="120"/>
      <c r="AX1097" s="120"/>
      <c r="AY1097" s="120"/>
      <c r="AZ1097" s="120"/>
      <c r="BA1097" s="120"/>
      <c r="BB1097" s="120"/>
      <c r="BC1097" s="120"/>
      <c r="BD1097" s="120"/>
      <c r="BE1097" s="120"/>
      <c r="BF1097" s="120"/>
    </row>
    <row r="1098" spans="1:58" s="2" customFormat="1" ht="11.25" x14ac:dyDescent="0.2">
      <c r="A1098" s="3"/>
      <c r="B1098" s="93" t="s">
        <v>935</v>
      </c>
      <c r="C1098" s="93"/>
      <c r="D1098" s="94">
        <v>517</v>
      </c>
      <c r="E1098" s="94">
        <v>1760</v>
      </c>
      <c r="F1098" s="94">
        <v>3439</v>
      </c>
      <c r="G1098" s="94">
        <v>361</v>
      </c>
      <c r="H1098" s="94">
        <v>664</v>
      </c>
      <c r="I1098" s="94">
        <v>4569</v>
      </c>
      <c r="J1098" s="94">
        <v>6057</v>
      </c>
      <c r="K1098" s="94">
        <v>4818</v>
      </c>
      <c r="L1098" s="95">
        <f t="shared" si="357"/>
        <v>0.11315386298971329</v>
      </c>
      <c r="M1098" s="95">
        <f t="shared" si="357"/>
        <v>0.29057289087006771</v>
      </c>
      <c r="N1098" s="95">
        <f t="shared" si="351"/>
        <v>0.57596513075965128</v>
      </c>
      <c r="O1098" s="95">
        <f t="shared" si="352"/>
        <v>0.41701149425287354</v>
      </c>
      <c r="P1098" s="95">
        <f t="shared" si="353"/>
        <v>0.32711732711732711</v>
      </c>
      <c r="Q1098" s="95">
        <f t="shared" si="354"/>
        <v>0.65089248650892484</v>
      </c>
      <c r="R1098" s="95">
        <f t="shared" si="355"/>
        <v>0.45020689655172413</v>
      </c>
      <c r="S1098" s="95">
        <f t="shared" si="356"/>
        <v>0.3504921004921005</v>
      </c>
      <c r="T1098" s="91"/>
      <c r="U1098" s="91"/>
      <c r="AA1098" s="92"/>
      <c r="AB1098" s="3"/>
      <c r="AC1098" s="90"/>
      <c r="AD1098" s="90"/>
      <c r="AE1098" s="90"/>
      <c r="AQ1098" s="120"/>
      <c r="AR1098" s="120"/>
      <c r="AS1098" s="120"/>
      <c r="AT1098" s="120"/>
      <c r="AU1098" s="120"/>
      <c r="AV1098" s="120"/>
      <c r="AW1098" s="120"/>
      <c r="AX1098" s="120"/>
      <c r="AY1098" s="120"/>
      <c r="AZ1098" s="120"/>
      <c r="BA1098" s="120"/>
      <c r="BB1098" s="120"/>
      <c r="BC1098" s="120"/>
      <c r="BD1098" s="120"/>
      <c r="BE1098" s="120"/>
      <c r="BF1098" s="120"/>
    </row>
    <row r="1099" spans="1:58" s="2" customFormat="1" ht="11.25" x14ac:dyDescent="0.2">
      <c r="A1099" s="3"/>
      <c r="B1099" s="93" t="s">
        <v>948</v>
      </c>
      <c r="C1099" s="93"/>
      <c r="D1099" s="94">
        <v>545</v>
      </c>
      <c r="E1099" s="94">
        <v>1912</v>
      </c>
      <c r="F1099" s="94">
        <v>4292</v>
      </c>
      <c r="G1099" s="94">
        <v>351</v>
      </c>
      <c r="H1099" s="94">
        <v>978</v>
      </c>
      <c r="I1099" s="94">
        <v>5566</v>
      </c>
      <c r="J1099" s="94">
        <v>7580</v>
      </c>
      <c r="K1099" s="94">
        <v>5968</v>
      </c>
      <c r="L1099" s="95">
        <f t="shared" si="357"/>
        <v>9.7915918074020836E-2</v>
      </c>
      <c r="M1099" s="95">
        <f t="shared" si="357"/>
        <v>0.25224274406332453</v>
      </c>
      <c r="N1099" s="95">
        <f t="shared" si="351"/>
        <v>0.55529490616621979</v>
      </c>
      <c r="O1099" s="95">
        <f t="shared" si="352"/>
        <v>0.3857395925597874</v>
      </c>
      <c r="P1099" s="95">
        <f t="shared" si="353"/>
        <v>0.30192529036308463</v>
      </c>
      <c r="Q1099" s="95">
        <f t="shared" si="354"/>
        <v>0.61410857908847183</v>
      </c>
      <c r="R1099" s="95">
        <f t="shared" si="355"/>
        <v>0.4116474756421612</v>
      </c>
      <c r="S1099" s="95">
        <f t="shared" si="356"/>
        <v>0.32028879355446271</v>
      </c>
      <c r="T1099" s="91"/>
      <c r="U1099" s="91"/>
      <c r="AA1099" s="92"/>
      <c r="AB1099" s="3"/>
      <c r="AC1099" s="90"/>
      <c r="AD1099" s="90"/>
      <c r="AE1099" s="90"/>
      <c r="AQ1099" s="120"/>
      <c r="AR1099" s="120"/>
      <c r="AS1099" s="120"/>
      <c r="AT1099" s="120"/>
      <c r="AU1099" s="120"/>
      <c r="AV1099" s="120"/>
      <c r="AW1099" s="120"/>
      <c r="AX1099" s="120"/>
      <c r="AY1099" s="120"/>
      <c r="AZ1099" s="120"/>
      <c r="BA1099" s="120"/>
      <c r="BB1099" s="120"/>
      <c r="BC1099" s="120"/>
      <c r="BD1099" s="120"/>
      <c r="BE1099" s="120"/>
      <c r="BF1099" s="120"/>
    </row>
    <row r="1100" spans="1:58" s="2" customFormat="1" ht="11.25" x14ac:dyDescent="0.2">
      <c r="A1100" s="3"/>
      <c r="B1100" s="96" t="s">
        <v>1123</v>
      </c>
      <c r="C1100" s="96"/>
      <c r="D1100" s="97">
        <v>111969</v>
      </c>
      <c r="E1100" s="97">
        <v>402326</v>
      </c>
      <c r="F1100" s="97">
        <v>642365</v>
      </c>
      <c r="G1100" s="97">
        <v>74141</v>
      </c>
      <c r="H1100" s="97">
        <v>138439</v>
      </c>
      <c r="I1100" s="97">
        <v>935621</v>
      </c>
      <c r="J1100" s="97">
        <v>1237960</v>
      </c>
      <c r="K1100" s="97">
        <v>937020</v>
      </c>
      <c r="L1100" s="98">
        <f>D1100/I1100</f>
        <v>0.11967345752179569</v>
      </c>
      <c r="M1100" s="98">
        <f>E1100/J1100</f>
        <v>0.324991114414036</v>
      </c>
      <c r="N1100" s="98">
        <f t="shared" si="351"/>
        <v>0.53779641843290427</v>
      </c>
      <c r="O1100" s="98">
        <f t="shared" si="352"/>
        <v>0.41667141766820842</v>
      </c>
      <c r="P1100" s="98">
        <f t="shared" si="353"/>
        <v>0.3273389933327997</v>
      </c>
      <c r="Q1100" s="98">
        <f t="shared" si="354"/>
        <v>0.61692066337965035</v>
      </c>
      <c r="R1100" s="98">
        <f t="shared" si="355"/>
        <v>0.45075954721422723</v>
      </c>
      <c r="S1100" s="98">
        <f t="shared" si="356"/>
        <v>0.3511739371266196</v>
      </c>
      <c r="T1100" s="91"/>
      <c r="U1100" s="91"/>
      <c r="AA1100" s="92"/>
      <c r="AB1100" s="3"/>
      <c r="AC1100" s="90"/>
      <c r="AD1100" s="90"/>
      <c r="AE1100" s="90"/>
      <c r="AQ1100" s="120"/>
      <c r="AR1100" s="120"/>
      <c r="AS1100" s="120"/>
      <c r="AT1100" s="120"/>
      <c r="AU1100" s="120"/>
      <c r="AV1100" s="120"/>
      <c r="AW1100" s="120"/>
      <c r="AX1100" s="120"/>
      <c r="AY1100" s="120"/>
      <c r="AZ1100" s="120"/>
      <c r="BA1100" s="120"/>
      <c r="BB1100" s="120"/>
      <c r="BC1100" s="120"/>
      <c r="BD1100" s="120"/>
      <c r="BE1100" s="120"/>
      <c r="BF1100" s="120"/>
    </row>
  </sheetData>
  <sheetProtection password="E8CF" sheet="1" objects="1" scenarios="1" selectLockedCells="1"/>
  <sortState ref="A5:AM974">
    <sortCondition ref="A5:A974"/>
    <sortCondition ref="B5:B974"/>
  </sortState>
  <mergeCells count="69">
    <mergeCell ref="BC12:BC14"/>
    <mergeCell ref="AS18:AS20"/>
    <mergeCell ref="AT3:BF3"/>
    <mergeCell ref="AQ3:AS3"/>
    <mergeCell ref="BA21:BB21"/>
    <mergeCell ref="BD21:BE21"/>
    <mergeCell ref="AV21:AW21"/>
    <mergeCell ref="AY21:AZ21"/>
    <mergeCell ref="AT21:AU21"/>
    <mergeCell ref="AQ21:AR21"/>
    <mergeCell ref="AR18:AR20"/>
    <mergeCell ref="AQ18:AQ20"/>
    <mergeCell ref="AU4:AV4"/>
    <mergeCell ref="AW4:AX4"/>
    <mergeCell ref="AV19:BE19"/>
    <mergeCell ref="BA12:BA14"/>
    <mergeCell ref="BB12:BB14"/>
    <mergeCell ref="AJ2:AN2"/>
    <mergeCell ref="AC2:AE2"/>
    <mergeCell ref="D2:G2"/>
    <mergeCell ref="N2:O2"/>
    <mergeCell ref="P2:U2"/>
    <mergeCell ref="V2:AB2"/>
    <mergeCell ref="H2:L2"/>
    <mergeCell ref="AF2:AI2"/>
    <mergeCell ref="AQ1:BF1"/>
    <mergeCell ref="AQ22:AR22"/>
    <mergeCell ref="AT22:AU22"/>
    <mergeCell ref="AV22:AW22"/>
    <mergeCell ref="AY22:AZ22"/>
    <mergeCell ref="BA22:BB22"/>
    <mergeCell ref="AY4:AZ5"/>
    <mergeCell ref="AR4:AT4"/>
    <mergeCell ref="AV16:AW16"/>
    <mergeCell ref="AX16:AZ16"/>
    <mergeCell ref="AX5:AX6"/>
    <mergeCell ref="AT5:AW5"/>
    <mergeCell ref="AX12:AX14"/>
    <mergeCell ref="AY12:AY14"/>
    <mergeCell ref="BA4:BF5"/>
    <mergeCell ref="BB10:BE10"/>
    <mergeCell ref="BA1016:BE1016"/>
    <mergeCell ref="AQ23:AY23"/>
    <mergeCell ref="AQ1016:AZ1016"/>
    <mergeCell ref="BD22:BE22"/>
    <mergeCell ref="AQ2:BF2"/>
    <mergeCell ref="AZ12:AZ14"/>
    <mergeCell ref="AQ10:AW10"/>
    <mergeCell ref="AQ16:AU16"/>
    <mergeCell ref="AX10:BA10"/>
    <mergeCell ref="AQ5:AS5"/>
    <mergeCell ref="BA16:BE16"/>
    <mergeCell ref="AQ13:AW13"/>
    <mergeCell ref="BD12:BD14"/>
    <mergeCell ref="BE12:BE14"/>
    <mergeCell ref="AU18:AU20"/>
    <mergeCell ref="AT18:AT20"/>
    <mergeCell ref="AR1030:AS1030"/>
    <mergeCell ref="AQ1019:AY1019"/>
    <mergeCell ref="AR1025:AS1025"/>
    <mergeCell ref="AR1026:AS1026"/>
    <mergeCell ref="AR1027:AS1027"/>
    <mergeCell ref="AR1028:AS1028"/>
    <mergeCell ref="AR1029:AS1029"/>
    <mergeCell ref="AR1020:AS1020"/>
    <mergeCell ref="AR1021:AS1021"/>
    <mergeCell ref="AR1022:AS1022"/>
    <mergeCell ref="AR1023:AS1023"/>
    <mergeCell ref="AR1024:AS1024"/>
  </mergeCells>
  <conditionalFormatting sqref="AX21:AX22 BC21:BC22">
    <cfRule type="cellIs" dxfId="3" priority="3" operator="lessThan">
      <formula>0</formula>
    </cfRule>
    <cfRule type="cellIs" dxfId="2" priority="4" operator="greaterThan">
      <formula>0</formula>
    </cfRule>
  </conditionalFormatting>
  <conditionalFormatting sqref="AY7:AZ7">
    <cfRule type="cellIs" dxfId="1" priority="1" operator="lessThan">
      <formula>0</formula>
    </cfRule>
    <cfRule type="cellIs" dxfId="0" priority="2" operator="greaterThan">
      <formula>0</formula>
    </cfRule>
  </conditionalFormatting>
  <dataValidations count="1">
    <dataValidation type="list" allowBlank="1" showInputMessage="1" showErrorMessage="1" sqref="AR4:AT4">
      <formula1>$B$6:$B$975</formula1>
    </dataValidation>
  </dataValidations>
  <pageMargins left="0.23622047244094502" right="0.23622047244094502" top="0.74803149606299202" bottom="0.74803149606299202" header="0.31496062992126" footer="0.31496062992126"/>
  <pageSetup paperSize="9" scale="8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BC90"/>
  <sheetViews>
    <sheetView topLeftCell="B1" workbookViewId="0">
      <pane xSplit="1" ySplit="4" topLeftCell="C5" activePane="bottomRight" state="frozen"/>
      <selection activeCell="B1" sqref="B1"/>
      <selection pane="topRight" activeCell="C1" sqref="C1"/>
      <selection pane="bottomLeft" activeCell="B5" sqref="B5"/>
      <selection pane="bottomRight" activeCell="BA2" sqref="BA2"/>
    </sheetView>
  </sheetViews>
  <sheetFormatPr defaultColWidth="8.85546875" defaultRowHeight="11.25" x14ac:dyDescent="0.2"/>
  <cols>
    <col min="1" max="1" width="3.140625" style="158" hidden="1" customWidth="1"/>
    <col min="2" max="2" width="3.42578125" style="158" customWidth="1"/>
    <col min="3" max="3" width="13" style="158" customWidth="1"/>
    <col min="4" max="4" width="6.140625" style="208" bestFit="1" customWidth="1"/>
    <col min="5" max="6" width="5.28515625" style="208" hidden="1" customWidth="1"/>
    <col min="7" max="7" width="6.140625" style="208" bestFit="1" customWidth="1"/>
    <col min="8" max="9" width="5.28515625" style="225" hidden="1" customWidth="1"/>
    <col min="10" max="10" width="5.85546875" style="226" customWidth="1"/>
    <col min="11" max="12" width="5.28515625" style="226" hidden="1" customWidth="1"/>
    <col min="13" max="13" width="6.140625" style="226" bestFit="1" customWidth="1"/>
    <col min="14" max="15" width="5.28515625" style="226" hidden="1" customWidth="1"/>
    <col min="16" max="16" width="5.28515625" style="227" customWidth="1"/>
    <col min="17" max="18" width="5.28515625" style="227" hidden="1" customWidth="1"/>
    <col min="19" max="19" width="5.42578125" style="228" customWidth="1"/>
    <col min="20" max="21" width="5.28515625" style="229" hidden="1" customWidth="1"/>
    <col min="22" max="22" width="5.7109375" style="230" customWidth="1"/>
    <col min="23" max="24" width="0" style="230" hidden="1" customWidth="1"/>
    <col min="25" max="25" width="3.5703125" style="230" hidden="1" customWidth="1"/>
    <col min="26" max="26" width="5.5703125" style="230" customWidth="1"/>
    <col min="27" max="28" width="0" style="231" hidden="1" customWidth="1"/>
    <col min="29" max="29" width="5.85546875" style="232" customWidth="1"/>
    <col min="30" max="31" width="0" style="232" hidden="1" customWidth="1"/>
    <col min="32" max="32" width="3.42578125" style="232" hidden="1" customWidth="1"/>
    <col min="33" max="33" width="5.28515625" style="232" customWidth="1"/>
    <col min="34" max="35" width="0" style="232" hidden="1" customWidth="1"/>
    <col min="36" max="36" width="4.42578125" style="120" hidden="1" customWidth="1"/>
    <col min="37" max="37" width="6.5703125" style="233" customWidth="1"/>
    <col min="38" max="39" width="0" style="233" hidden="1" customWidth="1"/>
    <col min="40" max="40" width="5.7109375" style="233" hidden="1" customWidth="1"/>
    <col min="41" max="41" width="6.42578125" style="233" customWidth="1"/>
    <col min="42" max="43" width="0" style="233" hidden="1" customWidth="1"/>
    <col min="44" max="44" width="6.28515625" style="234" customWidth="1"/>
    <col min="45" max="45" width="6.7109375" style="234" customWidth="1"/>
    <col min="46" max="46" width="6.85546875" style="234" customWidth="1"/>
    <col min="47" max="48" width="6.7109375" style="234" customWidth="1"/>
    <col min="49" max="49" width="6.140625" style="234" customWidth="1"/>
    <col min="50" max="50" width="0" style="120" hidden="1" customWidth="1"/>
    <col min="51" max="51" width="7.42578125" style="120" hidden="1" customWidth="1"/>
    <col min="52" max="55" width="8.85546875" style="120"/>
    <col min="56" max="56" width="8.85546875" style="120" customWidth="1"/>
    <col min="57" max="16384" width="8.85546875" style="120"/>
  </cols>
  <sheetData>
    <row r="1" spans="1:51" ht="18.75" customHeight="1" thickBot="1" x14ac:dyDescent="0.3">
      <c r="C1" s="159"/>
      <c r="D1" s="332" t="s">
        <v>1193</v>
      </c>
      <c r="E1" s="333"/>
      <c r="F1" s="333"/>
      <c r="G1" s="333"/>
      <c r="H1" s="333"/>
      <c r="I1" s="333"/>
      <c r="J1" s="333"/>
      <c r="K1" s="333"/>
      <c r="L1" s="333"/>
      <c r="M1" s="333"/>
      <c r="N1" s="333"/>
      <c r="O1" s="333"/>
      <c r="P1" s="333"/>
      <c r="Q1" s="333"/>
      <c r="R1" s="333"/>
      <c r="S1" s="334"/>
      <c r="T1" s="160"/>
      <c r="U1" s="160"/>
      <c r="V1" s="335" t="s">
        <v>1194</v>
      </c>
      <c r="W1" s="336"/>
      <c r="X1" s="336"/>
      <c r="Y1" s="336"/>
      <c r="Z1" s="336"/>
      <c r="AA1" s="336"/>
      <c r="AB1" s="336"/>
      <c r="AC1" s="336"/>
      <c r="AD1" s="336"/>
      <c r="AE1" s="336"/>
      <c r="AF1" s="336"/>
      <c r="AG1" s="336"/>
      <c r="AH1" s="336"/>
      <c r="AI1" s="336"/>
      <c r="AJ1" s="336"/>
      <c r="AK1" s="336"/>
      <c r="AL1" s="336"/>
      <c r="AM1" s="336"/>
      <c r="AN1" s="336"/>
      <c r="AO1" s="337"/>
      <c r="AP1" s="161"/>
      <c r="AQ1" s="161"/>
      <c r="AR1" s="338" t="s">
        <v>960</v>
      </c>
      <c r="AS1" s="339"/>
      <c r="AT1" s="339"/>
      <c r="AU1" s="339"/>
      <c r="AV1" s="339"/>
      <c r="AW1" s="340"/>
    </row>
    <row r="2" spans="1:51" ht="39.75" customHeight="1" x14ac:dyDescent="0.2">
      <c r="C2" s="341" t="s">
        <v>1195</v>
      </c>
      <c r="D2" s="342" t="s">
        <v>1196</v>
      </c>
      <c r="E2" s="343"/>
      <c r="F2" s="343"/>
      <c r="G2" s="343"/>
      <c r="H2" s="343"/>
      <c r="I2" s="344"/>
      <c r="J2" s="345" t="s">
        <v>1197</v>
      </c>
      <c r="K2" s="346"/>
      <c r="L2" s="346"/>
      <c r="M2" s="346"/>
      <c r="N2" s="346"/>
      <c r="O2" s="347"/>
      <c r="P2" s="348" t="s">
        <v>1198</v>
      </c>
      <c r="Q2" s="349"/>
      <c r="R2" s="349"/>
      <c r="S2" s="349"/>
      <c r="T2" s="350"/>
      <c r="U2" s="351"/>
      <c r="V2" s="352" t="s">
        <v>1199</v>
      </c>
      <c r="W2" s="353"/>
      <c r="X2" s="353"/>
      <c r="Y2" s="353"/>
      <c r="Z2" s="353"/>
      <c r="AA2" s="353"/>
      <c r="AB2" s="354"/>
      <c r="AC2" s="355" t="s">
        <v>1200</v>
      </c>
      <c r="AD2" s="356"/>
      <c r="AE2" s="356"/>
      <c r="AF2" s="356"/>
      <c r="AG2" s="356"/>
      <c r="AH2" s="356"/>
      <c r="AI2" s="357"/>
      <c r="AJ2" s="162"/>
      <c r="AK2" s="358" t="s">
        <v>1201</v>
      </c>
      <c r="AL2" s="359"/>
      <c r="AM2" s="359"/>
      <c r="AN2" s="359"/>
      <c r="AO2" s="359"/>
      <c r="AP2" s="359"/>
      <c r="AQ2" s="360"/>
      <c r="AR2" s="361" t="s">
        <v>1202</v>
      </c>
      <c r="AS2" s="362"/>
      <c r="AT2" s="363" t="s">
        <v>1203</v>
      </c>
      <c r="AU2" s="363"/>
      <c r="AV2" s="364" t="s">
        <v>1204</v>
      </c>
      <c r="AW2" s="365"/>
      <c r="AX2" s="163" t="s">
        <v>1205</v>
      </c>
      <c r="AY2" s="163" t="s">
        <v>1206</v>
      </c>
    </row>
    <row r="3" spans="1:51" ht="12.75" customHeight="1" x14ac:dyDescent="0.2">
      <c r="C3" s="341"/>
      <c r="D3" s="366" t="s">
        <v>1207</v>
      </c>
      <c r="E3" s="366"/>
      <c r="F3" s="366"/>
      <c r="G3" s="367" t="s">
        <v>1208</v>
      </c>
      <c r="H3" s="367"/>
      <c r="I3" s="367"/>
      <c r="J3" s="368" t="s">
        <v>1207</v>
      </c>
      <c r="K3" s="368"/>
      <c r="L3" s="368"/>
      <c r="M3" s="368" t="s">
        <v>1208</v>
      </c>
      <c r="N3" s="368"/>
      <c r="O3" s="368"/>
      <c r="P3" s="369" t="s">
        <v>1207</v>
      </c>
      <c r="Q3" s="369"/>
      <c r="R3" s="369"/>
      <c r="S3" s="369" t="s">
        <v>1208</v>
      </c>
      <c r="T3" s="369"/>
      <c r="U3" s="369"/>
      <c r="V3" s="370" t="s">
        <v>1207</v>
      </c>
      <c r="W3" s="370"/>
      <c r="X3" s="370"/>
      <c r="Y3" s="164"/>
      <c r="Z3" s="371" t="s">
        <v>1208</v>
      </c>
      <c r="AA3" s="371"/>
      <c r="AB3" s="371"/>
      <c r="AC3" s="372" t="s">
        <v>1207</v>
      </c>
      <c r="AD3" s="372"/>
      <c r="AE3" s="372"/>
      <c r="AF3" s="165"/>
      <c r="AG3" s="372" t="s">
        <v>1208</v>
      </c>
      <c r="AH3" s="372"/>
      <c r="AI3" s="372"/>
      <c r="AJ3" s="166"/>
      <c r="AK3" s="373" t="s">
        <v>1207</v>
      </c>
      <c r="AL3" s="373"/>
      <c r="AM3" s="373"/>
      <c r="AN3" s="167"/>
      <c r="AO3" s="373" t="s">
        <v>1208</v>
      </c>
      <c r="AP3" s="373"/>
      <c r="AQ3" s="373"/>
      <c r="AR3" s="168" t="s">
        <v>1207</v>
      </c>
      <c r="AS3" s="168" t="s">
        <v>1208</v>
      </c>
      <c r="AT3" s="169" t="s">
        <v>1207</v>
      </c>
      <c r="AU3" s="169" t="s">
        <v>1208</v>
      </c>
      <c r="AV3" s="170" t="s">
        <v>1207</v>
      </c>
      <c r="AW3" s="170" t="s">
        <v>1208</v>
      </c>
    </row>
    <row r="4" spans="1:51" ht="25.5" hidden="1" x14ac:dyDescent="0.2">
      <c r="C4" s="341"/>
      <c r="D4" s="171" t="s">
        <v>1209</v>
      </c>
      <c r="E4" s="172" t="s">
        <v>1210</v>
      </c>
      <c r="F4" s="172" t="s">
        <v>1211</v>
      </c>
      <c r="G4" s="172" t="s">
        <v>1209</v>
      </c>
      <c r="H4" s="173" t="s">
        <v>1210</v>
      </c>
      <c r="I4" s="174" t="s">
        <v>1211</v>
      </c>
      <c r="J4" s="175" t="s">
        <v>1209</v>
      </c>
      <c r="K4" s="176" t="s">
        <v>1210</v>
      </c>
      <c r="L4" s="176" t="s">
        <v>1211</v>
      </c>
      <c r="M4" s="176" t="s">
        <v>1209</v>
      </c>
      <c r="N4" s="176" t="s">
        <v>1210</v>
      </c>
      <c r="O4" s="177" t="s">
        <v>1211</v>
      </c>
      <c r="P4" s="178" t="s">
        <v>1209</v>
      </c>
      <c r="Q4" s="179" t="s">
        <v>1210</v>
      </c>
      <c r="R4" s="179" t="s">
        <v>1211</v>
      </c>
      <c r="S4" s="179" t="s">
        <v>1209</v>
      </c>
      <c r="T4" s="180" t="s">
        <v>1210</v>
      </c>
      <c r="U4" s="181" t="s">
        <v>1211</v>
      </c>
      <c r="V4" s="182" t="s">
        <v>1209</v>
      </c>
      <c r="W4" s="183" t="s">
        <v>1210</v>
      </c>
      <c r="X4" s="183" t="s">
        <v>1211</v>
      </c>
      <c r="Y4" s="183"/>
      <c r="Z4" s="183" t="s">
        <v>1209</v>
      </c>
      <c r="AA4" s="184" t="s">
        <v>1210</v>
      </c>
      <c r="AB4" s="185" t="s">
        <v>1211</v>
      </c>
      <c r="AC4" s="235" t="s">
        <v>1209</v>
      </c>
      <c r="AD4" s="186" t="s">
        <v>1210</v>
      </c>
      <c r="AE4" s="186" t="s">
        <v>1211</v>
      </c>
      <c r="AF4" s="186"/>
      <c r="AG4" s="186" t="s">
        <v>1209</v>
      </c>
      <c r="AH4" s="186" t="s">
        <v>1210</v>
      </c>
      <c r="AI4" s="236" t="s">
        <v>1211</v>
      </c>
      <c r="AJ4" s="187"/>
      <c r="AK4" s="237" t="s">
        <v>1209</v>
      </c>
      <c r="AL4" s="188" t="s">
        <v>1210</v>
      </c>
      <c r="AM4" s="188" t="s">
        <v>1211</v>
      </c>
      <c r="AN4" s="188"/>
      <c r="AO4" s="188" t="s">
        <v>1209</v>
      </c>
      <c r="AP4" s="188" t="s">
        <v>1210</v>
      </c>
      <c r="AQ4" s="238" t="s">
        <v>1211</v>
      </c>
      <c r="AR4" s="189"/>
      <c r="AS4" s="190"/>
      <c r="AT4" s="191"/>
      <c r="AU4" s="191"/>
      <c r="AV4" s="192"/>
      <c r="AW4" s="193"/>
    </row>
    <row r="5" spans="1:51" ht="22.5" customHeight="1" x14ac:dyDescent="0.2">
      <c r="C5" s="259" t="s">
        <v>1123</v>
      </c>
      <c r="D5" s="241">
        <v>28.030740567988293</v>
      </c>
      <c r="E5" s="241">
        <v>28.614427249145603</v>
      </c>
      <c r="F5" s="241">
        <v>27.415082995288941</v>
      </c>
      <c r="G5" s="241">
        <v>27.708180490777064</v>
      </c>
      <c r="H5" s="242">
        <v>28.234477974332293</v>
      </c>
      <c r="I5" s="242">
        <v>27.153055555253541</v>
      </c>
      <c r="J5" s="243">
        <v>37.939368686699623</v>
      </c>
      <c r="K5" s="243">
        <v>38.844236255858185</v>
      </c>
      <c r="L5" s="243">
        <v>36.984811405042144</v>
      </c>
      <c r="M5" s="243">
        <v>37.459214243321568</v>
      </c>
      <c r="N5" s="243">
        <v>38.278690222390317</v>
      </c>
      <c r="O5" s="243">
        <v>36.59473772805552</v>
      </c>
      <c r="P5" s="194">
        <v>43.485371545090842</v>
      </c>
      <c r="Q5" s="194">
        <v>45.383529056375785</v>
      </c>
      <c r="R5" s="194">
        <v>41.48643941358079</v>
      </c>
      <c r="S5" s="194">
        <v>42.540820532208635</v>
      </c>
      <c r="T5" s="194">
        <v>44.270060038515275</v>
      </c>
      <c r="U5" s="194">
        <v>40.719774390525167</v>
      </c>
      <c r="V5" s="244">
        <v>37.12261917943632</v>
      </c>
      <c r="W5" s="244">
        <v>37.960458415823631</v>
      </c>
      <c r="X5" s="244">
        <v>36.238590807214813</v>
      </c>
      <c r="Y5" s="245"/>
      <c r="Z5" s="244">
        <v>32.679469218832494</v>
      </c>
      <c r="AA5" s="246">
        <v>33.112247864108078</v>
      </c>
      <c r="AB5" s="246">
        <v>32.222831973046667</v>
      </c>
      <c r="AC5" s="247">
        <v>46.82693595527676</v>
      </c>
      <c r="AD5" s="247">
        <v>47.880612863264133</v>
      </c>
      <c r="AE5" s="247">
        <v>45.716210486644364</v>
      </c>
      <c r="AF5" s="248"/>
      <c r="AG5" s="247">
        <v>41.568065521676353</v>
      </c>
      <c r="AH5" s="247">
        <v>42.23025453739406</v>
      </c>
      <c r="AI5" s="247">
        <v>40.870024026004614</v>
      </c>
      <c r="AJ5" s="249"/>
      <c r="AK5" s="250">
        <v>66.01545324539498</v>
      </c>
      <c r="AL5" s="250">
        <v>68.41808567731843</v>
      </c>
      <c r="AM5" s="250">
        <v>63.484086735074051</v>
      </c>
      <c r="AN5" s="251"/>
      <c r="AO5" s="250">
        <v>53.779641843290428</v>
      </c>
      <c r="AP5" s="250">
        <v>55.267986038016872</v>
      </c>
      <c r="AQ5" s="250">
        <v>52.211551526893217</v>
      </c>
      <c r="AR5" s="252">
        <f t="shared" ref="AR5" si="0">(V5-D5)/D5</f>
        <v>0.32435384963860525</v>
      </c>
      <c r="AS5" s="252">
        <f t="shared" ref="AS5" si="1">(Z5-G5)/G5</f>
        <v>0.17941592121901229</v>
      </c>
      <c r="AT5" s="253">
        <f t="shared" ref="AT5" si="2">(AC5-J5)/J5</f>
        <v>0.23425712066982401</v>
      </c>
      <c r="AU5" s="253">
        <f t="shared" ref="AU5" si="3">(AG5-M5)/M5</f>
        <v>0.10968866703036442</v>
      </c>
      <c r="AV5" s="254">
        <f t="shared" ref="AV5" si="4">(AK5-P5)/P5</f>
        <v>0.51810714499569699</v>
      </c>
      <c r="AW5" s="254">
        <f t="shared" ref="AW5" si="5">(AO5-S5)/S5</f>
        <v>0.26418910520479083</v>
      </c>
    </row>
    <row r="6" spans="1:51" ht="9.75" customHeight="1" x14ac:dyDescent="0.2">
      <c r="A6" s="158">
        <v>81</v>
      </c>
      <c r="B6" s="158">
        <v>1</v>
      </c>
      <c r="C6" s="158" t="s">
        <v>905</v>
      </c>
      <c r="D6" s="195">
        <v>47.901533494753835</v>
      </c>
      <c r="E6" s="196">
        <v>49.919999999999995</v>
      </c>
      <c r="F6" s="196">
        <v>45.846905537459278</v>
      </c>
      <c r="G6" s="196">
        <v>47.699757869249396</v>
      </c>
      <c r="H6" s="197">
        <v>49.6</v>
      </c>
      <c r="I6" s="198">
        <v>45.765472312703579</v>
      </c>
      <c r="J6" s="199">
        <v>60.266505148394913</v>
      </c>
      <c r="K6" s="200">
        <v>62.289156626506028</v>
      </c>
      <c r="L6" s="200">
        <v>58.221680876979299</v>
      </c>
      <c r="M6" s="200">
        <v>59.963658388855237</v>
      </c>
      <c r="N6" s="200">
        <v>61.807228915662648</v>
      </c>
      <c r="O6" s="201">
        <v>58.099878197320344</v>
      </c>
      <c r="P6" s="202">
        <v>63.73626373626373</v>
      </c>
      <c r="Q6" s="203">
        <v>64.476885644768856</v>
      </c>
      <c r="R6" s="203">
        <v>62.990196078431367</v>
      </c>
      <c r="S6" s="203">
        <v>63.125763125763122</v>
      </c>
      <c r="T6" s="239">
        <v>63.503649635036496</v>
      </c>
      <c r="U6" s="240">
        <v>62.745098039215684</v>
      </c>
      <c r="V6" s="206">
        <v>58.519221642145226</v>
      </c>
      <c r="W6" s="207">
        <v>58.636363636363633</v>
      </c>
      <c r="X6" s="207">
        <v>58.391261171797417</v>
      </c>
      <c r="Y6" s="208"/>
      <c r="Z6" s="207">
        <v>53.156146179402</v>
      </c>
      <c r="AA6" s="209">
        <v>52.81818181818182</v>
      </c>
      <c r="AB6" s="210">
        <v>53.525322740814296</v>
      </c>
      <c r="AC6" s="211">
        <v>72.539229671897289</v>
      </c>
      <c r="AD6" s="212">
        <v>74.058577405857733</v>
      </c>
      <c r="AE6" s="212">
        <v>70.948905109489047</v>
      </c>
      <c r="AF6" s="213"/>
      <c r="AG6" s="212">
        <v>65.26390870185449</v>
      </c>
      <c r="AH6" s="212">
        <v>66.108786610878653</v>
      </c>
      <c r="AI6" s="214">
        <v>64.37956204379563</v>
      </c>
      <c r="AK6" s="215">
        <v>88.186356073211314</v>
      </c>
      <c r="AL6" s="216">
        <v>89.320388349514573</v>
      </c>
      <c r="AM6" s="216">
        <v>86.986301369863014</v>
      </c>
      <c r="AN6" s="217"/>
      <c r="AO6" s="216">
        <v>71.214642262895183</v>
      </c>
      <c r="AP6" s="216">
        <v>70.873786407766985</v>
      </c>
      <c r="AQ6" s="218">
        <v>71.575342465753423</v>
      </c>
      <c r="AR6" s="219">
        <f t="shared" ref="AR6:AR37" si="6">(V6-D6)/D6</f>
        <v>0.22165653942068969</v>
      </c>
      <c r="AS6" s="220">
        <f t="shared" ref="AS6:AS37" si="7">(Z6-G6)/G6</f>
        <v>0.11439027269507744</v>
      </c>
      <c r="AT6" s="221">
        <f t="shared" ref="AT6:AT37" si="8">(AC6-J6)/J6</f>
        <v>0.2036408863145972</v>
      </c>
      <c r="AU6" s="221">
        <f t="shared" ref="AU6:AU37" si="9">(AG6-M6)/M6</f>
        <v>8.8391043098603711E-2</v>
      </c>
      <c r="AV6" s="222">
        <f t="shared" ref="AV6:AV37" si="10">(AK6-P6)/P6</f>
        <v>0.38361351770038454</v>
      </c>
      <c r="AW6" s="223">
        <f t="shared" ref="AW6:AW37" si="11">(AO6-S6)/S6</f>
        <v>0.12813911050891988</v>
      </c>
      <c r="AX6" s="120">
        <v>2</v>
      </c>
      <c r="AY6" s="120">
        <v>76</v>
      </c>
    </row>
    <row r="7" spans="1:51" ht="9.75" customHeight="1" x14ac:dyDescent="0.2">
      <c r="A7" s="158">
        <v>80</v>
      </c>
      <c r="B7" s="158">
        <v>2</v>
      </c>
      <c r="C7" s="158" t="s">
        <v>728</v>
      </c>
      <c r="D7" s="195">
        <v>37.869729389553179</v>
      </c>
      <c r="E7" s="196">
        <v>38.05445090241664</v>
      </c>
      <c r="F7" s="196">
        <v>37.674117265953996</v>
      </c>
      <c r="G7" s="196">
        <v>37.334801762114537</v>
      </c>
      <c r="H7" s="197">
        <v>37.350871826246554</v>
      </c>
      <c r="I7" s="198">
        <v>37.317784256559769</v>
      </c>
      <c r="J7" s="199">
        <v>52.100546956825319</v>
      </c>
      <c r="K7" s="200">
        <v>52.653154179002506</v>
      </c>
      <c r="L7" s="200">
        <v>51.523084245597339</v>
      </c>
      <c r="M7" s="200">
        <v>51.309205166996399</v>
      </c>
      <c r="N7" s="200">
        <v>51.605556820769763</v>
      </c>
      <c r="O7" s="201">
        <v>50.999524036173248</v>
      </c>
      <c r="P7" s="202">
        <v>60.760384886176958</v>
      </c>
      <c r="Q7" s="203">
        <v>63.498622589531685</v>
      </c>
      <c r="R7" s="203">
        <v>57.89726356216994</v>
      </c>
      <c r="S7" s="203">
        <v>59.16451537197841</v>
      </c>
      <c r="T7" s="204">
        <v>61.386593204775018</v>
      </c>
      <c r="U7" s="205">
        <v>56.841094575132026</v>
      </c>
      <c r="V7" s="206">
        <v>53.44078756876749</v>
      </c>
      <c r="W7" s="207">
        <v>54.19962335216573</v>
      </c>
      <c r="X7" s="207">
        <v>52.643040981983766</v>
      </c>
      <c r="Y7" s="208"/>
      <c r="Z7" s="207">
        <v>46.665379789595605</v>
      </c>
      <c r="AA7" s="209">
        <v>46.64783427495292</v>
      </c>
      <c r="AB7" s="210">
        <v>46.683824985151453</v>
      </c>
      <c r="AC7" s="211">
        <v>68.339554818194387</v>
      </c>
      <c r="AD7" s="212">
        <v>69.465442764578839</v>
      </c>
      <c r="AE7" s="212">
        <v>67.157835080759426</v>
      </c>
      <c r="AF7" s="213"/>
      <c r="AG7" s="212">
        <v>60.196322411171025</v>
      </c>
      <c r="AH7" s="212">
        <v>60.259179265658744</v>
      </c>
      <c r="AI7" s="214">
        <v>60.130348540663078</v>
      </c>
      <c r="AK7" s="215">
        <v>95.221295702373325</v>
      </c>
      <c r="AL7" s="216">
        <v>99.872040946896988</v>
      </c>
      <c r="AM7" s="216">
        <v>90.546623794212223</v>
      </c>
      <c r="AN7" s="217"/>
      <c r="AO7" s="216">
        <v>76.33098139833227</v>
      </c>
      <c r="AP7" s="216">
        <v>78.055022392834289</v>
      </c>
      <c r="AQ7" s="218">
        <v>74.59807073954984</v>
      </c>
      <c r="AR7" s="219">
        <f t="shared" si="6"/>
        <v>0.41117426583749966</v>
      </c>
      <c r="AS7" s="220">
        <f t="shared" si="7"/>
        <v>0.24991636722574659</v>
      </c>
      <c r="AT7" s="221">
        <f t="shared" si="8"/>
        <v>0.31168593824602281</v>
      </c>
      <c r="AU7" s="221">
        <f t="shared" si="9"/>
        <v>0.17320707298524052</v>
      </c>
      <c r="AV7" s="222">
        <f t="shared" si="10"/>
        <v>0.56716083811437901</v>
      </c>
      <c r="AW7" s="223">
        <f t="shared" si="11"/>
        <v>0.29014800372191113</v>
      </c>
      <c r="AX7" s="120">
        <v>7</v>
      </c>
      <c r="AY7" s="120">
        <v>22</v>
      </c>
    </row>
    <row r="8" spans="1:51" ht="9.75" customHeight="1" x14ac:dyDescent="0.2">
      <c r="A8" s="158">
        <v>79</v>
      </c>
      <c r="B8" s="158">
        <v>3</v>
      </c>
      <c r="C8" s="158" t="s">
        <v>57</v>
      </c>
      <c r="D8" s="195">
        <v>48.924005399825298</v>
      </c>
      <c r="E8" s="196">
        <v>50.42868277474669</v>
      </c>
      <c r="F8" s="196">
        <v>47.361605697636776</v>
      </c>
      <c r="G8" s="196">
        <v>48.376081950289844</v>
      </c>
      <c r="H8" s="197">
        <v>49.742790335151987</v>
      </c>
      <c r="I8" s="198">
        <v>46.956943994820335</v>
      </c>
      <c r="J8" s="199">
        <v>61.945653452534998</v>
      </c>
      <c r="K8" s="200">
        <v>64.22018348623854</v>
      </c>
      <c r="L8" s="200">
        <v>59.550833132093693</v>
      </c>
      <c r="M8" s="200">
        <v>61.133984237148574</v>
      </c>
      <c r="N8" s="200">
        <v>63.211009174311926</v>
      </c>
      <c r="O8" s="201">
        <v>58.947114223617483</v>
      </c>
      <c r="P8" s="202">
        <v>66.012468252135776</v>
      </c>
      <c r="Q8" s="203">
        <v>68.8939051918736</v>
      </c>
      <c r="R8" s="203">
        <v>62.996219281663514</v>
      </c>
      <c r="S8" s="203">
        <v>64.419302701454626</v>
      </c>
      <c r="T8" s="204">
        <v>66.907449209932281</v>
      </c>
      <c r="U8" s="205">
        <v>61.81474480151229</v>
      </c>
      <c r="V8" s="206">
        <v>54.273713001856017</v>
      </c>
      <c r="W8" s="207">
        <v>55.076045627376423</v>
      </c>
      <c r="X8" s="207">
        <v>53.425758489049628</v>
      </c>
      <c r="Y8" s="208"/>
      <c r="Z8" s="207">
        <v>47.132949106183453</v>
      </c>
      <c r="AA8" s="209">
        <v>47.699619771863119</v>
      </c>
      <c r="AB8" s="210">
        <v>46.534056660638939</v>
      </c>
      <c r="AC8" s="211">
        <v>67.432091851022122</v>
      </c>
      <c r="AD8" s="212">
        <v>68.201754385964904</v>
      </c>
      <c r="AE8" s="212">
        <v>66.628506010303383</v>
      </c>
      <c r="AF8" s="213"/>
      <c r="AG8" s="212">
        <v>58.877065247829741</v>
      </c>
      <c r="AH8" s="212">
        <v>59.512061403508774</v>
      </c>
      <c r="AI8" s="214">
        <v>58.214081282198052</v>
      </c>
      <c r="AK8" s="215">
        <v>92.204827136333989</v>
      </c>
      <c r="AL8" s="216">
        <v>93.867334167709643</v>
      </c>
      <c r="AM8" s="216">
        <v>90.395095367847418</v>
      </c>
      <c r="AN8" s="217"/>
      <c r="AO8" s="216">
        <v>72.276581865622958</v>
      </c>
      <c r="AP8" s="216">
        <v>74.03003754693367</v>
      </c>
      <c r="AQ8" s="218">
        <v>70.367847411444146</v>
      </c>
      <c r="AR8" s="219">
        <f t="shared" si="6"/>
        <v>0.10934729399833282</v>
      </c>
      <c r="AS8" s="220">
        <f t="shared" si="7"/>
        <v>-2.5697261828351581E-2</v>
      </c>
      <c r="AT8" s="221">
        <f t="shared" si="8"/>
        <v>8.8568577336762322E-2</v>
      </c>
      <c r="AU8" s="221">
        <f t="shared" si="9"/>
        <v>-3.6917583852606128E-2</v>
      </c>
      <c r="AV8" s="222">
        <f t="shared" si="10"/>
        <v>0.39677896581833666</v>
      </c>
      <c r="AW8" s="223">
        <f t="shared" si="11"/>
        <v>0.12197088193553064</v>
      </c>
      <c r="AX8" s="120">
        <v>1</v>
      </c>
      <c r="AY8" s="120">
        <v>78</v>
      </c>
    </row>
    <row r="9" spans="1:51" ht="9.75" customHeight="1" x14ac:dyDescent="0.2">
      <c r="A9" s="158">
        <v>78</v>
      </c>
      <c r="B9" s="158">
        <v>4</v>
      </c>
      <c r="C9" s="158" t="s">
        <v>696</v>
      </c>
      <c r="D9" s="195">
        <v>40.972885239641016</v>
      </c>
      <c r="E9" s="196">
        <v>41.463869463869464</v>
      </c>
      <c r="F9" s="196">
        <v>40.457791255013206</v>
      </c>
      <c r="G9" s="196">
        <v>40.374976131372925</v>
      </c>
      <c r="H9" s="197">
        <v>40.752913752913756</v>
      </c>
      <c r="I9" s="198">
        <v>39.97847989826861</v>
      </c>
      <c r="J9" s="199">
        <v>54.2270895827047</v>
      </c>
      <c r="K9" s="200">
        <v>54.990113435321049</v>
      </c>
      <c r="L9" s="200">
        <v>53.427595231171857</v>
      </c>
      <c r="M9" s="200">
        <v>53.337829922433833</v>
      </c>
      <c r="N9" s="200">
        <v>53.932077566170598</v>
      </c>
      <c r="O9" s="201">
        <v>52.715178831055539</v>
      </c>
      <c r="P9" s="202">
        <v>60.725475179280096</v>
      </c>
      <c r="Q9" s="203">
        <v>63.222488858416185</v>
      </c>
      <c r="R9" s="203">
        <v>58.15006010890319</v>
      </c>
      <c r="S9" s="203">
        <v>58.981410568822668</v>
      </c>
      <c r="T9" s="204">
        <v>61.131299280082274</v>
      </c>
      <c r="U9" s="205">
        <v>56.764019517714445</v>
      </c>
      <c r="V9" s="206">
        <v>52.422946208836287</v>
      </c>
      <c r="W9" s="207">
        <v>53.664667237932015</v>
      </c>
      <c r="X9" s="207">
        <v>51.115655259517659</v>
      </c>
      <c r="Y9" s="208"/>
      <c r="Z9" s="207">
        <v>45.253720848470643</v>
      </c>
      <c r="AA9" s="209">
        <v>45.806912310768347</v>
      </c>
      <c r="AB9" s="210">
        <v>44.671317736212188</v>
      </c>
      <c r="AC9" s="211">
        <v>65.266825218008094</v>
      </c>
      <c r="AD9" s="212">
        <v>66.684291873423902</v>
      </c>
      <c r="AE9" s="212">
        <v>63.774199074867219</v>
      </c>
      <c r="AF9" s="213"/>
      <c r="AG9" s="212">
        <v>56.915759168857186</v>
      </c>
      <c r="AH9" s="212">
        <v>57.614089319124709</v>
      </c>
      <c r="AI9" s="214">
        <v>56.180400890868597</v>
      </c>
      <c r="AK9" s="215">
        <v>93.183498447434559</v>
      </c>
      <c r="AL9" s="216">
        <v>95.730251217881374</v>
      </c>
      <c r="AM9" s="216">
        <v>90.468431771894103</v>
      </c>
      <c r="AN9" s="217"/>
      <c r="AO9" s="216">
        <v>73.45359554438366</v>
      </c>
      <c r="AP9" s="216">
        <v>74.429267360779434</v>
      </c>
      <c r="AQ9" s="218">
        <v>72.413441955193477</v>
      </c>
      <c r="AR9" s="219">
        <f t="shared" si="6"/>
        <v>0.27945459301258596</v>
      </c>
      <c r="AS9" s="220">
        <f t="shared" si="7"/>
        <v>0.12083585390176227</v>
      </c>
      <c r="AT9" s="221">
        <f t="shared" si="8"/>
        <v>0.20358340674850509</v>
      </c>
      <c r="AU9" s="221">
        <f t="shared" si="9"/>
        <v>6.7080517741845341E-2</v>
      </c>
      <c r="AV9" s="222">
        <f t="shared" si="10"/>
        <v>0.53450422861786584</v>
      </c>
      <c r="AW9" s="223">
        <f t="shared" si="11"/>
        <v>0.24536858030334951</v>
      </c>
      <c r="AX9" s="120">
        <v>5</v>
      </c>
      <c r="AY9" s="120">
        <v>44</v>
      </c>
    </row>
    <row r="10" spans="1:51" ht="9.75" customHeight="1" x14ac:dyDescent="0.2">
      <c r="A10" s="158">
        <v>77</v>
      </c>
      <c r="B10" s="158">
        <v>5</v>
      </c>
      <c r="C10" s="158" t="s">
        <v>877</v>
      </c>
      <c r="D10" s="195">
        <v>30.816131346138519</v>
      </c>
      <c r="E10" s="196">
        <v>30.752041917090462</v>
      </c>
      <c r="F10" s="196">
        <v>30.884780455595905</v>
      </c>
      <c r="G10" s="196">
        <v>30.266199091416272</v>
      </c>
      <c r="H10" s="197">
        <v>30.135614116196642</v>
      </c>
      <c r="I10" s="198">
        <v>30.406074612083195</v>
      </c>
      <c r="J10" s="199">
        <v>41.027915779512661</v>
      </c>
      <c r="K10" s="200">
        <v>41.263085240998507</v>
      </c>
      <c r="L10" s="200">
        <v>40.779062690200853</v>
      </c>
      <c r="M10" s="200">
        <v>40.211734090371422</v>
      </c>
      <c r="N10" s="200">
        <v>40.342804555389392</v>
      </c>
      <c r="O10" s="201">
        <v>40.073037127206327</v>
      </c>
      <c r="P10" s="202">
        <v>47.744492365077512</v>
      </c>
      <c r="Q10" s="203">
        <v>48.624061860359333</v>
      </c>
      <c r="R10" s="203">
        <v>46.819703491152559</v>
      </c>
      <c r="S10" s="203">
        <v>46.135913276605663</v>
      </c>
      <c r="T10" s="204">
        <v>46.80463952695019</v>
      </c>
      <c r="U10" s="205">
        <v>45.432807269249167</v>
      </c>
      <c r="V10" s="206">
        <v>53.203655735301304</v>
      </c>
      <c r="W10" s="207">
        <v>53.545667447306791</v>
      </c>
      <c r="X10" s="207">
        <v>52.83057428980176</v>
      </c>
      <c r="Y10" s="208"/>
      <c r="Z10" s="207">
        <v>47.910659303064371</v>
      </c>
      <c r="AA10" s="209">
        <v>47.925058548009368</v>
      </c>
      <c r="AB10" s="210">
        <v>47.894951972205192</v>
      </c>
      <c r="AC10" s="211">
        <v>62.367835281023929</v>
      </c>
      <c r="AD10" s="212">
        <v>62.656875834445927</v>
      </c>
      <c r="AE10" s="212">
        <v>62.05344176590183</v>
      </c>
      <c r="AF10" s="213"/>
      <c r="AG10" s="212">
        <v>56.517807456872568</v>
      </c>
      <c r="AH10" s="212">
        <v>56.582109479305743</v>
      </c>
      <c r="AI10" s="214">
        <v>56.447865233807725</v>
      </c>
      <c r="AK10" s="215">
        <v>78.495999999999995</v>
      </c>
      <c r="AL10" s="216">
        <v>79.647386328487471</v>
      </c>
      <c r="AM10" s="216">
        <v>77.262180974477957</v>
      </c>
      <c r="AN10" s="217"/>
      <c r="AO10" s="216">
        <v>65.039999999999992</v>
      </c>
      <c r="AP10" s="216">
        <v>65.573770491803273</v>
      </c>
      <c r="AQ10" s="218">
        <v>64.468014584023877</v>
      </c>
      <c r="AR10" s="219">
        <f t="shared" si="6"/>
        <v>0.72648718094096842</v>
      </c>
      <c r="AS10" s="220">
        <f t="shared" si="7"/>
        <v>0.58297575319433503</v>
      </c>
      <c r="AT10" s="221">
        <f t="shared" si="8"/>
        <v>0.52013169804173631</v>
      </c>
      <c r="AU10" s="221">
        <f t="shared" si="9"/>
        <v>0.40550535149404526</v>
      </c>
      <c r="AV10" s="222">
        <f t="shared" si="10"/>
        <v>0.64408492187499999</v>
      </c>
      <c r="AW10" s="223">
        <f t="shared" si="11"/>
        <v>0.40974775138959058</v>
      </c>
      <c r="AX10" s="120">
        <v>44</v>
      </c>
      <c r="AY10" s="224">
        <v>3</v>
      </c>
    </row>
    <row r="11" spans="1:51" ht="9.75" customHeight="1" x14ac:dyDescent="0.2">
      <c r="A11" s="158">
        <v>76</v>
      </c>
      <c r="B11" s="158">
        <v>6</v>
      </c>
      <c r="C11" s="158" t="s">
        <v>379</v>
      </c>
      <c r="D11" s="195">
        <v>37.966607845798833</v>
      </c>
      <c r="E11" s="196">
        <v>38.832654134349944</v>
      </c>
      <c r="F11" s="196">
        <v>37.04223375894486</v>
      </c>
      <c r="G11" s="196">
        <v>37.695126917334058</v>
      </c>
      <c r="H11" s="197">
        <v>38.451426317865121</v>
      </c>
      <c r="I11" s="198">
        <v>36.887891118282589</v>
      </c>
      <c r="J11" s="199">
        <v>49.74161515857736</v>
      </c>
      <c r="K11" s="200">
        <v>50.538055175112504</v>
      </c>
      <c r="L11" s="200">
        <v>48.886086591004627</v>
      </c>
      <c r="M11" s="200">
        <v>49.336305603404604</v>
      </c>
      <c r="N11" s="200">
        <v>49.970651535902952</v>
      </c>
      <c r="O11" s="201">
        <v>48.654897015552756</v>
      </c>
      <c r="P11" s="202">
        <v>53.449310137972404</v>
      </c>
      <c r="Q11" s="203">
        <v>55.328972681800693</v>
      </c>
      <c r="R11" s="203">
        <v>51.415487094088263</v>
      </c>
      <c r="S11" s="203">
        <v>52.6494701059788</v>
      </c>
      <c r="T11" s="204">
        <v>54.213158907272032</v>
      </c>
      <c r="U11" s="205">
        <v>50.957535387177359</v>
      </c>
      <c r="V11" s="206">
        <v>52.47342429061689</v>
      </c>
      <c r="W11" s="207">
        <v>54.459327017314607</v>
      </c>
      <c r="X11" s="207">
        <v>50.386266094420598</v>
      </c>
      <c r="Y11" s="208"/>
      <c r="Z11" s="207">
        <v>47.225244831338408</v>
      </c>
      <c r="AA11" s="209">
        <v>48.627899379287811</v>
      </c>
      <c r="AB11" s="210">
        <v>45.751072961373389</v>
      </c>
      <c r="AC11" s="211">
        <v>62.384451291775299</v>
      </c>
      <c r="AD11" s="212">
        <v>64.320110066498515</v>
      </c>
      <c r="AE11" s="212">
        <v>60.31395634044641</v>
      </c>
      <c r="AF11" s="213"/>
      <c r="AG11" s="212">
        <v>55.759658686892635</v>
      </c>
      <c r="AH11" s="212">
        <v>57.074065581288693</v>
      </c>
      <c r="AI11" s="214">
        <v>54.353691439784157</v>
      </c>
      <c r="AK11" s="215">
        <v>80.690429413415671</v>
      </c>
      <c r="AL11" s="216">
        <v>84.332793084819016</v>
      </c>
      <c r="AM11" s="216">
        <v>76.752336448598129</v>
      </c>
      <c r="AN11" s="217"/>
      <c r="AO11" s="216">
        <v>65.001403311815892</v>
      </c>
      <c r="AP11" s="216">
        <v>67.260940032414908</v>
      </c>
      <c r="AQ11" s="218">
        <v>62.558411214953267</v>
      </c>
      <c r="AR11" s="219">
        <f t="shared" si="6"/>
        <v>0.38209408919905119</v>
      </c>
      <c r="AS11" s="220">
        <f t="shared" si="7"/>
        <v>0.25282095308775676</v>
      </c>
      <c r="AT11" s="221">
        <f t="shared" si="8"/>
        <v>0.25417019718584327</v>
      </c>
      <c r="AU11" s="221">
        <f t="shared" si="9"/>
        <v>0.13019525894627926</v>
      </c>
      <c r="AV11" s="222">
        <f t="shared" si="10"/>
        <v>0.50966269171901157</v>
      </c>
      <c r="AW11" s="223">
        <f t="shared" si="11"/>
        <v>0.23460698048762363</v>
      </c>
      <c r="AX11" s="120">
        <v>11</v>
      </c>
      <c r="AY11" s="120">
        <v>48</v>
      </c>
    </row>
    <row r="12" spans="1:51" ht="9.75" customHeight="1" x14ac:dyDescent="0.2">
      <c r="A12" s="158">
        <v>75</v>
      </c>
      <c r="B12" s="158">
        <v>7</v>
      </c>
      <c r="C12" s="158" t="s">
        <v>580</v>
      </c>
      <c r="D12" s="195">
        <v>38.906294502990605</v>
      </c>
      <c r="E12" s="196">
        <v>40.281637947007596</v>
      </c>
      <c r="F12" s="196">
        <v>37.46105919003115</v>
      </c>
      <c r="G12" s="196">
        <v>38.279692395328965</v>
      </c>
      <c r="H12" s="197">
        <v>39.559014267185475</v>
      </c>
      <c r="I12" s="198">
        <v>36.93535825545171</v>
      </c>
      <c r="J12" s="199">
        <v>52.91193181818182</v>
      </c>
      <c r="K12" s="200">
        <v>54.467968105581519</v>
      </c>
      <c r="L12" s="200">
        <v>51.248898031148983</v>
      </c>
      <c r="M12" s="200">
        <v>51.97443181818182</v>
      </c>
      <c r="N12" s="200">
        <v>53.395655760241958</v>
      </c>
      <c r="O12" s="201">
        <v>50.455480458419046</v>
      </c>
      <c r="P12" s="202">
        <v>68.487043744775704</v>
      </c>
      <c r="Q12" s="203">
        <v>70.514905149051486</v>
      </c>
      <c r="R12" s="203">
        <v>66.341743119266056</v>
      </c>
      <c r="S12" s="203">
        <v>66.648091390359426</v>
      </c>
      <c r="T12" s="204">
        <v>68.401084010840108</v>
      </c>
      <c r="U12" s="205">
        <v>64.793577981651367</v>
      </c>
      <c r="V12" s="206">
        <v>52.467562557924005</v>
      </c>
      <c r="W12" s="207">
        <v>53.709930508854519</v>
      </c>
      <c r="X12" s="207">
        <v>51.138815631742986</v>
      </c>
      <c r="Y12" s="208"/>
      <c r="Z12" s="207">
        <v>43.906394810009267</v>
      </c>
      <c r="AA12" s="209">
        <v>44.945079578569832</v>
      </c>
      <c r="AB12" s="210">
        <v>42.795492687604892</v>
      </c>
      <c r="AC12" s="211">
        <v>64.783180026281201</v>
      </c>
      <c r="AD12" s="212">
        <v>66.741500962155229</v>
      </c>
      <c r="AE12" s="212">
        <v>62.727272727272734</v>
      </c>
      <c r="AF12" s="213"/>
      <c r="AG12" s="212">
        <v>54.681340341655712</v>
      </c>
      <c r="AH12" s="212">
        <v>56.478511866581137</v>
      </c>
      <c r="AI12" s="214">
        <v>52.794612794612796</v>
      </c>
      <c r="AK12" s="215">
        <v>98.388952819332559</v>
      </c>
      <c r="AL12" s="216">
        <v>100.80941869021338</v>
      </c>
      <c r="AM12" s="216">
        <v>95.753205128205138</v>
      </c>
      <c r="AN12" s="217"/>
      <c r="AO12" s="216">
        <v>74.798619102416581</v>
      </c>
      <c r="AP12" s="216">
        <v>77.262693156732894</v>
      </c>
      <c r="AQ12" s="218">
        <v>72.115384615384613</v>
      </c>
      <c r="AR12" s="219">
        <f t="shared" si="6"/>
        <v>0.34856231435484014</v>
      </c>
      <c r="AS12" s="220">
        <f t="shared" si="7"/>
        <v>0.14698922751445345</v>
      </c>
      <c r="AT12" s="221">
        <f t="shared" si="8"/>
        <v>0.22435862385240171</v>
      </c>
      <c r="AU12" s="221">
        <f t="shared" si="9"/>
        <v>5.2081541419120525E-2</v>
      </c>
      <c r="AV12" s="222">
        <f t="shared" si="10"/>
        <v>0.43660680092996157</v>
      </c>
      <c r="AW12" s="223">
        <f t="shared" si="11"/>
        <v>0.12229198979336593</v>
      </c>
      <c r="AX12" s="120">
        <v>6</v>
      </c>
      <c r="AY12" s="120">
        <v>77</v>
      </c>
    </row>
    <row r="13" spans="1:51" ht="9.75" customHeight="1" x14ac:dyDescent="0.2">
      <c r="A13" s="158">
        <v>74</v>
      </c>
      <c r="B13" s="158">
        <v>8</v>
      </c>
      <c r="C13" s="158" t="s">
        <v>201</v>
      </c>
      <c r="D13" s="195">
        <v>42.437800087298122</v>
      </c>
      <c r="E13" s="196">
        <v>42.451042324699941</v>
      </c>
      <c r="F13" s="196">
        <v>42.423556058890149</v>
      </c>
      <c r="G13" s="196">
        <v>40.0371017023134</v>
      </c>
      <c r="H13" s="197">
        <v>39.94525163192251</v>
      </c>
      <c r="I13" s="198">
        <v>40.135900339750854</v>
      </c>
      <c r="J13" s="199">
        <v>57.858658397258033</v>
      </c>
      <c r="K13" s="200">
        <v>58.788071065989847</v>
      </c>
      <c r="L13" s="200">
        <v>56.87394957983193</v>
      </c>
      <c r="M13" s="200">
        <v>54.267994124367561</v>
      </c>
      <c r="N13" s="200">
        <v>55.012690355329951</v>
      </c>
      <c r="O13" s="201">
        <v>53.478991596638657</v>
      </c>
      <c r="P13" s="202">
        <v>78.40025906735751</v>
      </c>
      <c r="Q13" s="203">
        <v>80.469245402663276</v>
      </c>
      <c r="R13" s="203">
        <v>76.240900066181339</v>
      </c>
      <c r="S13" s="203">
        <v>71.275906735751292</v>
      </c>
      <c r="T13" s="204">
        <v>72.923272035510465</v>
      </c>
      <c r="U13" s="205">
        <v>69.556585043017876</v>
      </c>
      <c r="V13" s="206">
        <v>55.769230769230774</v>
      </c>
      <c r="W13" s="207">
        <v>56.298399586990186</v>
      </c>
      <c r="X13" s="207">
        <v>55.201992252351964</v>
      </c>
      <c r="Y13" s="208"/>
      <c r="Z13" s="207">
        <v>42.361111111111107</v>
      </c>
      <c r="AA13" s="209">
        <v>42.023748064016516</v>
      </c>
      <c r="AB13" s="210">
        <v>42.722744881018258</v>
      </c>
      <c r="AC13" s="211">
        <v>65.852720630647951</v>
      </c>
      <c r="AD13" s="212">
        <v>65.679378008145122</v>
      </c>
      <c r="AE13" s="212">
        <v>66.039999999999992</v>
      </c>
      <c r="AF13" s="213"/>
      <c r="AG13" s="212">
        <v>53.835800807537012</v>
      </c>
      <c r="AH13" s="212">
        <v>53.276564235468349</v>
      </c>
      <c r="AI13" s="214">
        <v>54.44</v>
      </c>
      <c r="AK13" s="215">
        <v>104.54963235294117</v>
      </c>
      <c r="AL13" s="216">
        <v>105.91872791519434</v>
      </c>
      <c r="AM13" s="216">
        <v>103.06513409961686</v>
      </c>
      <c r="AN13" s="217"/>
      <c r="AO13" s="216">
        <v>75.827205882352942</v>
      </c>
      <c r="AP13" s="216">
        <v>76.325088339222617</v>
      </c>
      <c r="AQ13" s="218">
        <v>75.287356321839084</v>
      </c>
      <c r="AR13" s="219">
        <f t="shared" si="6"/>
        <v>0.31414047510730475</v>
      </c>
      <c r="AS13" s="220">
        <f t="shared" si="7"/>
        <v>5.8046394718512369E-2</v>
      </c>
      <c r="AT13" s="221">
        <f t="shared" si="8"/>
        <v>0.13816535769811011</v>
      </c>
      <c r="AU13" s="221">
        <f t="shared" si="9"/>
        <v>-7.9640554954008257E-3</v>
      </c>
      <c r="AV13" s="222">
        <f t="shared" si="10"/>
        <v>0.33353682241174043</v>
      </c>
      <c r="AW13" s="223">
        <f t="shared" si="11"/>
        <v>6.3854664991848692E-2</v>
      </c>
      <c r="AX13" s="120">
        <v>4</v>
      </c>
      <c r="AY13" s="120">
        <v>81</v>
      </c>
    </row>
    <row r="14" spans="1:51" ht="9.75" customHeight="1" x14ac:dyDescent="0.2">
      <c r="A14" s="158">
        <v>73</v>
      </c>
      <c r="B14" s="158">
        <v>9</v>
      </c>
      <c r="C14" s="158" t="s">
        <v>113</v>
      </c>
      <c r="D14" s="195">
        <v>36.770761839396023</v>
      </c>
      <c r="E14" s="196">
        <v>37.176079734219272</v>
      </c>
      <c r="F14" s="196">
        <v>36.337828246983676</v>
      </c>
      <c r="G14" s="196">
        <v>36.530542210020592</v>
      </c>
      <c r="H14" s="197">
        <v>36.810631229235881</v>
      </c>
      <c r="I14" s="198">
        <v>36.231369765791342</v>
      </c>
      <c r="J14" s="199">
        <v>49.026639344262293</v>
      </c>
      <c r="K14" s="200">
        <v>50.250501002004015</v>
      </c>
      <c r="L14" s="200">
        <v>47.746331236897277</v>
      </c>
      <c r="M14" s="200">
        <v>48.668032786885249</v>
      </c>
      <c r="N14" s="200">
        <v>49.699398797595187</v>
      </c>
      <c r="O14" s="201">
        <v>47.589098532494759</v>
      </c>
      <c r="P14" s="202">
        <v>55.168884339815762</v>
      </c>
      <c r="Q14" s="203">
        <v>56.287425149700596</v>
      </c>
      <c r="R14" s="203">
        <v>53.991596638655459</v>
      </c>
      <c r="S14" s="203">
        <v>54.452405322415551</v>
      </c>
      <c r="T14" s="204">
        <v>55.189620758483038</v>
      </c>
      <c r="U14" s="205">
        <v>53.67647058823529</v>
      </c>
      <c r="V14" s="206">
        <v>47.943498130452845</v>
      </c>
      <c r="W14" s="207">
        <v>49.176376054640421</v>
      </c>
      <c r="X14" s="207">
        <v>46.623655913978496</v>
      </c>
      <c r="Y14" s="208"/>
      <c r="Z14" s="207">
        <v>43.456584960531778</v>
      </c>
      <c r="AA14" s="209">
        <v>44.234632382482921</v>
      </c>
      <c r="AB14" s="210">
        <v>42.623655913978489</v>
      </c>
      <c r="AC14" s="211">
        <v>59.345518867924532</v>
      </c>
      <c r="AD14" s="212">
        <v>60.205245153933859</v>
      </c>
      <c r="AE14" s="212">
        <v>58.424908424908431</v>
      </c>
      <c r="AF14" s="213"/>
      <c r="AG14" s="212">
        <v>53.803066037735846</v>
      </c>
      <c r="AH14" s="212">
        <v>54.389965792474349</v>
      </c>
      <c r="AI14" s="214">
        <v>53.174603174603178</v>
      </c>
      <c r="AK14" s="215">
        <v>80.810810810810807</v>
      </c>
      <c r="AL14" s="216">
        <v>82.562747688243064</v>
      </c>
      <c r="AM14" s="216">
        <v>78.976486860304291</v>
      </c>
      <c r="AN14" s="217"/>
      <c r="AO14" s="216">
        <v>68.108108108108112</v>
      </c>
      <c r="AP14" s="216">
        <v>69.088507265521798</v>
      </c>
      <c r="AQ14" s="218">
        <v>67.081604426002755</v>
      </c>
      <c r="AR14" s="219">
        <f t="shared" si="6"/>
        <v>0.30384837659486302</v>
      </c>
      <c r="AS14" s="220">
        <f t="shared" si="7"/>
        <v>0.18959594715819256</v>
      </c>
      <c r="AT14" s="221">
        <f t="shared" si="8"/>
        <v>0.2104749512036436</v>
      </c>
      <c r="AU14" s="221">
        <f t="shared" si="9"/>
        <v>0.10551142005958279</v>
      </c>
      <c r="AV14" s="222">
        <f t="shared" si="10"/>
        <v>0.46478965050393617</v>
      </c>
      <c r="AW14" s="223">
        <f t="shared" si="11"/>
        <v>0.25078236130867732</v>
      </c>
      <c r="AX14" s="120">
        <v>14</v>
      </c>
      <c r="AY14" s="120">
        <v>42</v>
      </c>
    </row>
    <row r="15" spans="1:51" ht="9.75" customHeight="1" x14ac:dyDescent="0.2">
      <c r="A15" s="158">
        <v>72</v>
      </c>
      <c r="B15" s="158">
        <v>10</v>
      </c>
      <c r="C15" s="158" t="s">
        <v>405</v>
      </c>
      <c r="D15" s="195">
        <v>40.794219795191353</v>
      </c>
      <c r="E15" s="196">
        <v>41.470409316068476</v>
      </c>
      <c r="F15" s="196">
        <v>40.079045933959875</v>
      </c>
      <c r="G15" s="196">
        <v>40.527320848269625</v>
      </c>
      <c r="H15" s="197">
        <v>41.164074041887552</v>
      </c>
      <c r="I15" s="198">
        <v>39.853856936050917</v>
      </c>
      <c r="J15" s="199">
        <v>55.618266629040022</v>
      </c>
      <c r="K15" s="200">
        <v>56.673226441268511</v>
      </c>
      <c r="L15" s="200">
        <v>54.500068390097113</v>
      </c>
      <c r="M15" s="200">
        <v>55.221526867083881</v>
      </c>
      <c r="N15" s="200">
        <v>56.218343710681687</v>
      </c>
      <c r="O15" s="201">
        <v>54.164956914238815</v>
      </c>
      <c r="P15" s="202">
        <v>55.336638830897698</v>
      </c>
      <c r="Q15" s="203">
        <v>57.390256280131943</v>
      </c>
      <c r="R15" s="203">
        <v>53.162771958098311</v>
      </c>
      <c r="S15" s="203">
        <v>54.557019832985389</v>
      </c>
      <c r="T15" s="204">
        <v>56.495813245369199</v>
      </c>
      <c r="U15" s="205">
        <v>52.504700510341117</v>
      </c>
      <c r="V15" s="206">
        <v>45.863096452916444</v>
      </c>
      <c r="W15" s="207">
        <v>46.765220155778096</v>
      </c>
      <c r="X15" s="207">
        <v>44.910631870437193</v>
      </c>
      <c r="Y15" s="208"/>
      <c r="Z15" s="207">
        <v>41.049294529028394</v>
      </c>
      <c r="AA15" s="209">
        <v>41.514332644518625</v>
      </c>
      <c r="AB15" s="210">
        <v>40.558306061368917</v>
      </c>
      <c r="AC15" s="211">
        <v>59.505703422053237</v>
      </c>
      <c r="AD15" s="212">
        <v>60.591876792994114</v>
      </c>
      <c r="AE15" s="212">
        <v>58.357279693486589</v>
      </c>
      <c r="AF15" s="213"/>
      <c r="AG15" s="212">
        <v>53.732443547761314</v>
      </c>
      <c r="AH15" s="212">
        <v>54.382455080779103</v>
      </c>
      <c r="AI15" s="214">
        <v>53.045178799489143</v>
      </c>
      <c r="AK15" s="215">
        <v>82.695086705202314</v>
      </c>
      <c r="AL15" s="216">
        <v>85.318608116399332</v>
      </c>
      <c r="AM15" s="216">
        <v>79.906846762925014</v>
      </c>
      <c r="AN15" s="217"/>
      <c r="AO15" s="216">
        <v>69.255780346820799</v>
      </c>
      <c r="AP15" s="216">
        <v>70.900166535191516</v>
      </c>
      <c r="AQ15" s="218">
        <v>67.508150908244062</v>
      </c>
      <c r="AR15" s="219">
        <f t="shared" si="6"/>
        <v>0.12425477636718006</v>
      </c>
      <c r="AS15" s="220">
        <f t="shared" si="7"/>
        <v>1.2879550629882207E-2</v>
      </c>
      <c r="AT15" s="221">
        <f t="shared" si="8"/>
        <v>6.9894964885213878E-2</v>
      </c>
      <c r="AU15" s="221">
        <f t="shared" si="9"/>
        <v>-2.696563104650718E-2</v>
      </c>
      <c r="AV15" s="222">
        <f t="shared" si="10"/>
        <v>0.49440024642459468</v>
      </c>
      <c r="AW15" s="223">
        <f t="shared" si="11"/>
        <v>0.26942015085927551</v>
      </c>
      <c r="AX15" s="120">
        <v>3</v>
      </c>
      <c r="AY15" s="120">
        <v>30</v>
      </c>
    </row>
    <row r="16" spans="1:51" ht="9.75" customHeight="1" x14ac:dyDescent="0.2">
      <c r="A16" s="158">
        <v>71</v>
      </c>
      <c r="B16" s="158">
        <v>11</v>
      </c>
      <c r="C16" s="158" t="s">
        <v>89</v>
      </c>
      <c r="D16" s="195">
        <v>38.461233903136723</v>
      </c>
      <c r="E16" s="196">
        <v>39.14414847581498</v>
      </c>
      <c r="F16" s="196">
        <v>37.737080393196557</v>
      </c>
      <c r="G16" s="196">
        <v>37.545655207910599</v>
      </c>
      <c r="H16" s="197">
        <v>38.088277719011444</v>
      </c>
      <c r="I16" s="198">
        <v>36.970265530040379</v>
      </c>
      <c r="J16" s="199">
        <v>52.277402292095211</v>
      </c>
      <c r="K16" s="200">
        <v>53.299172702029594</v>
      </c>
      <c r="L16" s="200">
        <v>51.199927551544057</v>
      </c>
      <c r="M16" s="200">
        <v>50.91830737584484</v>
      </c>
      <c r="N16" s="200">
        <v>51.727592820542178</v>
      </c>
      <c r="O16" s="201">
        <v>50.064901741781632</v>
      </c>
      <c r="P16" s="202">
        <v>65.295577877843201</v>
      </c>
      <c r="Q16" s="203">
        <v>67.779529332282394</v>
      </c>
      <c r="R16" s="203">
        <v>62.682146665087082</v>
      </c>
      <c r="S16" s="203">
        <v>62.625562868029093</v>
      </c>
      <c r="T16" s="204">
        <v>64.688661186803287</v>
      </c>
      <c r="U16" s="205">
        <v>60.454922402558942</v>
      </c>
      <c r="V16" s="206">
        <v>50.915133474398978</v>
      </c>
      <c r="W16" s="207">
        <v>51.531359735820089</v>
      </c>
      <c r="X16" s="207">
        <v>50.263235583546553</v>
      </c>
      <c r="Y16" s="208"/>
      <c r="Z16" s="207">
        <v>41.695656851845207</v>
      </c>
      <c r="AA16" s="209">
        <v>41.636241017650754</v>
      </c>
      <c r="AB16" s="210">
        <v>41.758512103916551</v>
      </c>
      <c r="AC16" s="211">
        <v>63.006165354465182</v>
      </c>
      <c r="AD16" s="212">
        <v>63.645705572314114</v>
      </c>
      <c r="AE16" s="212">
        <v>62.326498978369614</v>
      </c>
      <c r="AF16" s="213"/>
      <c r="AG16" s="212">
        <v>52.685601079363998</v>
      </c>
      <c r="AH16" s="212">
        <v>52.802731461530819</v>
      </c>
      <c r="AI16" s="214">
        <v>52.561121679701259</v>
      </c>
      <c r="AK16" s="215">
        <v>95.385297436724173</v>
      </c>
      <c r="AL16" s="216">
        <v>96.85559311374891</v>
      </c>
      <c r="AM16" s="216">
        <v>93.838392192539914</v>
      </c>
      <c r="AN16" s="217"/>
      <c r="AO16" s="216">
        <v>71.030146703208132</v>
      </c>
      <c r="AP16" s="216">
        <v>71.142205801430705</v>
      </c>
      <c r="AQ16" s="218">
        <v>70.912248780084369</v>
      </c>
      <c r="AR16" s="219">
        <f t="shared" si="6"/>
        <v>0.32380395290039232</v>
      </c>
      <c r="AS16" s="220">
        <f t="shared" si="7"/>
        <v>0.11053214069520974</v>
      </c>
      <c r="AT16" s="221">
        <f t="shared" si="8"/>
        <v>0.20522754750559311</v>
      </c>
      <c r="AU16" s="221">
        <f t="shared" si="9"/>
        <v>3.4708414214835927E-2</v>
      </c>
      <c r="AV16" s="222">
        <f t="shared" si="10"/>
        <v>0.4608232369912349</v>
      </c>
      <c r="AW16" s="223">
        <f t="shared" si="11"/>
        <v>0.13420372528850602</v>
      </c>
      <c r="AX16" s="120">
        <v>8</v>
      </c>
      <c r="AY16" s="120">
        <v>75</v>
      </c>
    </row>
    <row r="17" spans="1:51" ht="9.75" customHeight="1" x14ac:dyDescent="0.2">
      <c r="A17" s="158">
        <v>70</v>
      </c>
      <c r="B17" s="158">
        <v>12</v>
      </c>
      <c r="C17" s="158" t="s">
        <v>304</v>
      </c>
      <c r="D17" s="195">
        <v>38.191163060598527</v>
      </c>
      <c r="E17" s="196">
        <v>38.21411425828132</v>
      </c>
      <c r="F17" s="196">
        <v>38.166494668042652</v>
      </c>
      <c r="G17" s="196">
        <v>37.503108679432977</v>
      </c>
      <c r="H17" s="197">
        <v>37.477996479436712</v>
      </c>
      <c r="I17" s="198">
        <v>37.530099759201924</v>
      </c>
      <c r="J17" s="199">
        <v>50.036487472634391</v>
      </c>
      <c r="K17" s="200">
        <v>50.457639051865755</v>
      </c>
      <c r="L17" s="200">
        <v>49.583438525624842</v>
      </c>
      <c r="M17" s="200">
        <v>49.027000729749453</v>
      </c>
      <c r="N17" s="200">
        <v>49.378080262849096</v>
      </c>
      <c r="O17" s="201">
        <v>48.649330977026004</v>
      </c>
      <c r="P17" s="202">
        <v>63.043989649494236</v>
      </c>
      <c r="Q17" s="203">
        <v>63.591580832960148</v>
      </c>
      <c r="R17" s="203">
        <v>62.438057482656092</v>
      </c>
      <c r="S17" s="203">
        <v>61.09150788049871</v>
      </c>
      <c r="T17" s="204">
        <v>61.531571876399461</v>
      </c>
      <c r="U17" s="205">
        <v>60.604558969276511</v>
      </c>
      <c r="V17" s="206">
        <v>50.221327967806836</v>
      </c>
      <c r="W17" s="207">
        <v>51.021997274673936</v>
      </c>
      <c r="X17" s="207">
        <v>49.364980220695401</v>
      </c>
      <c r="Y17" s="208"/>
      <c r="Z17" s="207">
        <v>42.484909456740446</v>
      </c>
      <c r="AA17" s="209">
        <v>42.651352929725519</v>
      </c>
      <c r="AB17" s="210">
        <v>42.306891526129505</v>
      </c>
      <c r="AC17" s="211">
        <v>61.377201921677106</v>
      </c>
      <c r="AD17" s="212">
        <v>62.585034013605444</v>
      </c>
      <c r="AE17" s="212">
        <v>60.101765938341813</v>
      </c>
      <c r="AF17" s="213"/>
      <c r="AG17" s="212">
        <v>52.584073373125641</v>
      </c>
      <c r="AH17" s="212">
        <v>53.146258503401356</v>
      </c>
      <c r="AI17" s="214">
        <v>51.990422029332542</v>
      </c>
      <c r="AK17" s="215">
        <v>90.380165289256198</v>
      </c>
      <c r="AL17" s="216">
        <v>93.476842791911281</v>
      </c>
      <c r="AM17" s="216">
        <v>87.19839142091152</v>
      </c>
      <c r="AN17" s="217"/>
      <c r="AO17" s="216">
        <v>70.413223140495873</v>
      </c>
      <c r="AP17" s="216">
        <v>71.754729288975867</v>
      </c>
      <c r="AQ17" s="218">
        <v>69.034852546916895</v>
      </c>
      <c r="AR17" s="219">
        <f t="shared" si="6"/>
        <v>0.31499865264956334</v>
      </c>
      <c r="AS17" s="220">
        <f t="shared" si="7"/>
        <v>0.13283700879014149</v>
      </c>
      <c r="AT17" s="221">
        <f t="shared" si="8"/>
        <v>0.2266488920759096</v>
      </c>
      <c r="AU17" s="221">
        <f t="shared" si="9"/>
        <v>7.2553339801138705E-2</v>
      </c>
      <c r="AV17" s="222">
        <f t="shared" si="10"/>
        <v>0.43360478598741831</v>
      </c>
      <c r="AW17" s="223">
        <f t="shared" si="11"/>
        <v>0.15258610539179027</v>
      </c>
      <c r="AX17" s="120">
        <v>13</v>
      </c>
      <c r="AY17" s="120">
        <v>69</v>
      </c>
    </row>
    <row r="18" spans="1:51" ht="9.75" customHeight="1" x14ac:dyDescent="0.2">
      <c r="A18" s="158">
        <v>69</v>
      </c>
      <c r="B18" s="158">
        <v>13</v>
      </c>
      <c r="C18" s="158" t="s">
        <v>227</v>
      </c>
      <c r="D18" s="195">
        <v>37.827455919395462</v>
      </c>
      <c r="E18" s="196">
        <v>38.798701298701296</v>
      </c>
      <c r="F18" s="196">
        <v>36.839430894308947</v>
      </c>
      <c r="G18" s="196">
        <v>36.983627204030228</v>
      </c>
      <c r="H18" s="197">
        <v>37.787212787212788</v>
      </c>
      <c r="I18" s="198">
        <v>36.166158536585364</v>
      </c>
      <c r="J18" s="199">
        <v>50.761798587885544</v>
      </c>
      <c r="K18" s="200">
        <v>52.300868600997966</v>
      </c>
      <c r="L18" s="200">
        <v>49.206052680739774</v>
      </c>
      <c r="M18" s="200">
        <v>49.516908212560381</v>
      </c>
      <c r="N18" s="200">
        <v>50.803917944927001</v>
      </c>
      <c r="O18" s="201">
        <v>48.215953670838779</v>
      </c>
      <c r="P18" s="202">
        <v>65.521084896897648</v>
      </c>
      <c r="Q18" s="203">
        <v>67.679355783308935</v>
      </c>
      <c r="R18" s="203">
        <v>63.296869105997736</v>
      </c>
      <c r="S18" s="203">
        <v>63.031766672859</v>
      </c>
      <c r="T18" s="204">
        <v>64.71449487554905</v>
      </c>
      <c r="U18" s="205">
        <v>61.297623538287439</v>
      </c>
      <c r="V18" s="206">
        <v>50.549450549450547</v>
      </c>
      <c r="W18" s="207">
        <v>50.673176505400207</v>
      </c>
      <c r="X18" s="207">
        <v>50.423088546388641</v>
      </c>
      <c r="Y18" s="208"/>
      <c r="Z18" s="207">
        <v>41.65358451072737</v>
      </c>
      <c r="AA18" s="209">
        <v>41.662967894658976</v>
      </c>
      <c r="AB18" s="210">
        <v>41.644001208824413</v>
      </c>
      <c r="AC18" s="211">
        <v>62.0097772949484</v>
      </c>
      <c r="AD18" s="212">
        <v>62.014667817083691</v>
      </c>
      <c r="AE18" s="212">
        <v>62.004815057999565</v>
      </c>
      <c r="AF18" s="213"/>
      <c r="AG18" s="212">
        <v>52.01520912547528</v>
      </c>
      <c r="AH18" s="212">
        <v>52.243313201035377</v>
      </c>
      <c r="AI18" s="214">
        <v>51.783760122565113</v>
      </c>
      <c r="AK18" s="215">
        <v>94.73553513781971</v>
      </c>
      <c r="AL18" s="216">
        <v>95.58969276511398</v>
      </c>
      <c r="AM18" s="216">
        <v>93.877551020408163</v>
      </c>
      <c r="AN18" s="217"/>
      <c r="AO18" s="216">
        <v>71.889744226471322</v>
      </c>
      <c r="AP18" s="216">
        <v>73.141724479682864</v>
      </c>
      <c r="AQ18" s="218">
        <v>70.632155301144849</v>
      </c>
      <c r="AR18" s="219">
        <f t="shared" si="6"/>
        <v>0.33631642204973328</v>
      </c>
      <c r="AS18" s="220">
        <f t="shared" si="7"/>
        <v>0.12627093824340307</v>
      </c>
      <c r="AT18" s="221">
        <f t="shared" si="8"/>
        <v>0.22158353368013284</v>
      </c>
      <c r="AU18" s="221">
        <f t="shared" si="9"/>
        <v>5.0453491607159444E-2</v>
      </c>
      <c r="AV18" s="222">
        <f t="shared" si="10"/>
        <v>0.44587860971614246</v>
      </c>
      <c r="AW18" s="223">
        <f t="shared" si="11"/>
        <v>0.14053195747449199</v>
      </c>
      <c r="AX18" s="120">
        <v>10</v>
      </c>
      <c r="AY18" s="120">
        <v>73</v>
      </c>
    </row>
    <row r="19" spans="1:51" ht="9.75" customHeight="1" x14ac:dyDescent="0.2">
      <c r="A19" s="158">
        <v>68</v>
      </c>
      <c r="B19" s="158">
        <v>14</v>
      </c>
      <c r="C19" s="158" t="s">
        <v>261</v>
      </c>
      <c r="D19" s="195">
        <v>38.699713538423211</v>
      </c>
      <c r="E19" s="196">
        <v>39.402739460819902</v>
      </c>
      <c r="F19" s="196">
        <v>37.954218846232806</v>
      </c>
      <c r="G19" s="196">
        <v>37.905094034126293</v>
      </c>
      <c r="H19" s="197">
        <v>38.449252214316829</v>
      </c>
      <c r="I19" s="198">
        <v>37.328064052555945</v>
      </c>
      <c r="J19" s="199">
        <v>51.150661949742883</v>
      </c>
      <c r="K19" s="200">
        <v>52.548629845236405</v>
      </c>
      <c r="L19" s="200">
        <v>49.67374184354609</v>
      </c>
      <c r="M19" s="200">
        <v>49.987235128925199</v>
      </c>
      <c r="N19" s="200">
        <v>51.150078091722271</v>
      </c>
      <c r="O19" s="201">
        <v>48.758718967974204</v>
      </c>
      <c r="P19" s="202">
        <v>65.367506884134713</v>
      </c>
      <c r="Q19" s="203">
        <v>67.970994664112737</v>
      </c>
      <c r="R19" s="203">
        <v>62.591187627662684</v>
      </c>
      <c r="S19" s="203">
        <v>63.115159217679874</v>
      </c>
      <c r="T19" s="204">
        <v>65.275687508551101</v>
      </c>
      <c r="U19" s="205">
        <v>60.811205135687189</v>
      </c>
      <c r="V19" s="206">
        <v>50.705784666482145</v>
      </c>
      <c r="W19" s="207">
        <v>51.694762733217345</v>
      </c>
      <c r="X19" s="207">
        <v>49.6655729429581</v>
      </c>
      <c r="Y19" s="208"/>
      <c r="Z19" s="207">
        <v>41.458314112618019</v>
      </c>
      <c r="AA19" s="209">
        <v>41.646169536264921</v>
      </c>
      <c r="AB19" s="210">
        <v>41.260726905603228</v>
      </c>
      <c r="AC19" s="211">
        <v>61.693796744390674</v>
      </c>
      <c r="AD19" s="212">
        <v>62.381562099871957</v>
      </c>
      <c r="AE19" s="212">
        <v>60.962324103495234</v>
      </c>
      <c r="AF19" s="213"/>
      <c r="AG19" s="212">
        <v>51.588209414870214</v>
      </c>
      <c r="AH19" s="212">
        <v>51.711481007255657</v>
      </c>
      <c r="AI19" s="214">
        <v>51.457103949160235</v>
      </c>
      <c r="AK19" s="215">
        <v>95.721109868889116</v>
      </c>
      <c r="AL19" s="216">
        <v>97.351652727996822</v>
      </c>
      <c r="AM19" s="216">
        <v>94.021175005189946</v>
      </c>
      <c r="AN19" s="217"/>
      <c r="AO19" s="216">
        <v>72.375241386319743</v>
      </c>
      <c r="AP19" s="216">
        <v>72.461170848267614</v>
      </c>
      <c r="AQ19" s="218">
        <v>72.285654971974253</v>
      </c>
      <c r="AR19" s="219">
        <f t="shared" si="6"/>
        <v>0.31023669247935504</v>
      </c>
      <c r="AS19" s="220">
        <f t="shared" si="7"/>
        <v>9.3739909345501971E-2</v>
      </c>
      <c r="AT19" s="221">
        <f t="shared" si="8"/>
        <v>0.20611922490869716</v>
      </c>
      <c r="AU19" s="221">
        <f t="shared" si="9"/>
        <v>3.2027662298501638E-2</v>
      </c>
      <c r="AV19" s="222">
        <f t="shared" si="10"/>
        <v>0.46435307741745152</v>
      </c>
      <c r="AW19" s="223">
        <f t="shared" si="11"/>
        <v>0.1467172432648467</v>
      </c>
      <c r="AX19" s="120">
        <v>9</v>
      </c>
      <c r="AY19" s="120">
        <v>70</v>
      </c>
    </row>
    <row r="20" spans="1:51" ht="9.75" customHeight="1" x14ac:dyDescent="0.2">
      <c r="A20" s="158">
        <v>67</v>
      </c>
      <c r="B20" s="158">
        <v>15</v>
      </c>
      <c r="C20" s="158" t="s">
        <v>887</v>
      </c>
      <c r="D20" s="195">
        <v>36.155883948804693</v>
      </c>
      <c r="E20" s="196">
        <v>36.633172063019472</v>
      </c>
      <c r="F20" s="196">
        <v>35.649944112038924</v>
      </c>
      <c r="G20" s="196">
        <v>35.830327790367363</v>
      </c>
      <c r="H20" s="197">
        <v>36.205185460860932</v>
      </c>
      <c r="I20" s="198">
        <v>35.432967321980406</v>
      </c>
      <c r="J20" s="199">
        <v>47.760416666666664</v>
      </c>
      <c r="K20" s="200">
        <v>48.651145602365112</v>
      </c>
      <c r="L20" s="200">
        <v>46.824009324009324</v>
      </c>
      <c r="M20" s="200">
        <v>47.277462121212125</v>
      </c>
      <c r="N20" s="200">
        <v>48.013673318551369</v>
      </c>
      <c r="O20" s="201">
        <v>46.503496503496507</v>
      </c>
      <c r="P20" s="202">
        <v>52.56008359456635</v>
      </c>
      <c r="Q20" s="203">
        <v>54.383057090239404</v>
      </c>
      <c r="R20" s="203">
        <v>50.618010594467336</v>
      </c>
      <c r="S20" s="203">
        <v>51.591146575472592</v>
      </c>
      <c r="T20" s="204">
        <v>53.112338858195209</v>
      </c>
      <c r="U20" s="205">
        <v>49.97057092407298</v>
      </c>
      <c r="V20" s="206">
        <v>46.086552605094063</v>
      </c>
      <c r="W20" s="207">
        <v>46.734310409620441</v>
      </c>
      <c r="X20" s="207">
        <v>45.398675073828713</v>
      </c>
      <c r="Y20" s="208"/>
      <c r="Z20" s="207">
        <v>40.659595881396612</v>
      </c>
      <c r="AA20" s="209">
        <v>40.886884629838406</v>
      </c>
      <c r="AB20" s="210">
        <v>40.418229707079576</v>
      </c>
      <c r="AC20" s="211">
        <v>57.223593964334704</v>
      </c>
      <c r="AD20" s="212">
        <v>57.799829278702518</v>
      </c>
      <c r="AE20" s="212">
        <v>56.61357731842314</v>
      </c>
      <c r="AF20" s="213"/>
      <c r="AG20" s="212">
        <v>50.688614540466389</v>
      </c>
      <c r="AH20" s="212">
        <v>50.874946649594534</v>
      </c>
      <c r="AI20" s="214">
        <v>50.491358861402915</v>
      </c>
      <c r="AK20" s="215">
        <v>77.991452991452988</v>
      </c>
      <c r="AL20" s="216">
        <v>79.663116175377752</v>
      </c>
      <c r="AM20" s="216">
        <v>76.269456494003578</v>
      </c>
      <c r="AN20" s="217"/>
      <c r="AO20" s="216">
        <v>63.021618903971842</v>
      </c>
      <c r="AP20" s="216">
        <v>63.586821897448601</v>
      </c>
      <c r="AQ20" s="218">
        <v>62.439397805562649</v>
      </c>
      <c r="AR20" s="219">
        <f t="shared" si="6"/>
        <v>0.2746625879857012</v>
      </c>
      <c r="AS20" s="220">
        <f t="shared" si="7"/>
        <v>0.13478157719582881</v>
      </c>
      <c r="AT20" s="221">
        <f t="shared" si="8"/>
        <v>0.19813849958039953</v>
      </c>
      <c r="AU20" s="221">
        <f t="shared" si="9"/>
        <v>7.2151766744767212E-2</v>
      </c>
      <c r="AV20" s="222">
        <f t="shared" si="10"/>
        <v>0.48385329051333026</v>
      </c>
      <c r="AW20" s="223">
        <f t="shared" si="11"/>
        <v>0.22155879617402247</v>
      </c>
      <c r="AX20" s="120">
        <v>17</v>
      </c>
      <c r="AY20" s="120">
        <v>54</v>
      </c>
    </row>
    <row r="21" spans="1:51" ht="9.75" customHeight="1" x14ac:dyDescent="0.2">
      <c r="A21" s="158">
        <v>66</v>
      </c>
      <c r="B21" s="158">
        <v>16</v>
      </c>
      <c r="C21" s="158" t="s">
        <v>121</v>
      </c>
      <c r="D21" s="195">
        <v>32.389224572004025</v>
      </c>
      <c r="E21" s="196">
        <v>33.105651105651106</v>
      </c>
      <c r="F21" s="196">
        <v>31.636551368094995</v>
      </c>
      <c r="G21" s="196">
        <v>31.92598187311178</v>
      </c>
      <c r="H21" s="197">
        <v>32.574938574938571</v>
      </c>
      <c r="I21" s="198">
        <v>31.244192049561175</v>
      </c>
      <c r="J21" s="199">
        <v>43.860757142326413</v>
      </c>
      <c r="K21" s="200">
        <v>44.671480144404327</v>
      </c>
      <c r="L21" s="200">
        <v>43.001454044539678</v>
      </c>
      <c r="M21" s="200">
        <v>43.177174276479548</v>
      </c>
      <c r="N21" s="200">
        <v>43.891696750902526</v>
      </c>
      <c r="O21" s="201">
        <v>42.419836228667634</v>
      </c>
      <c r="P21" s="202">
        <v>53.631084665567421</v>
      </c>
      <c r="Q21" s="203">
        <v>55.344683226346639</v>
      </c>
      <c r="R21" s="203">
        <v>51.820728291316534</v>
      </c>
      <c r="S21" s="203">
        <v>52.311993691304039</v>
      </c>
      <c r="T21" s="204">
        <v>53.837566285235837</v>
      </c>
      <c r="U21" s="205">
        <v>50.700280112044815</v>
      </c>
      <c r="V21" s="206">
        <v>46.885791810557478</v>
      </c>
      <c r="W21" s="207">
        <v>47.618474861679097</v>
      </c>
      <c r="X21" s="207">
        <v>46.114907618324473</v>
      </c>
      <c r="Y21" s="208"/>
      <c r="Z21" s="207">
        <v>40.009866798223975</v>
      </c>
      <c r="AA21" s="209">
        <v>40.287466923261967</v>
      </c>
      <c r="AB21" s="210">
        <v>39.71779296380663</v>
      </c>
      <c r="AC21" s="211">
        <v>58.58692775866632</v>
      </c>
      <c r="AD21" s="212">
        <v>59.54349698535745</v>
      </c>
      <c r="AE21" s="212">
        <v>57.583152566883591</v>
      </c>
      <c r="AF21" s="213"/>
      <c r="AG21" s="212">
        <v>50.529240539825352</v>
      </c>
      <c r="AH21" s="212">
        <v>51.033591731266149</v>
      </c>
      <c r="AI21" s="214">
        <v>50</v>
      </c>
      <c r="AK21" s="215">
        <v>86.593452134272681</v>
      </c>
      <c r="AL21" s="216">
        <v>88.325991189427313</v>
      </c>
      <c r="AM21" s="216">
        <v>84.735938170888787</v>
      </c>
      <c r="AN21" s="217"/>
      <c r="AO21" s="216">
        <v>67.66473269788645</v>
      </c>
      <c r="AP21" s="216">
        <v>68.542250700841009</v>
      </c>
      <c r="AQ21" s="218">
        <v>66.723915843709747</v>
      </c>
      <c r="AR21" s="219">
        <f t="shared" si="6"/>
        <v>0.44757376658790765</v>
      </c>
      <c r="AS21" s="220">
        <f t="shared" si="7"/>
        <v>0.25320708873547543</v>
      </c>
      <c r="AT21" s="221">
        <f t="shared" si="8"/>
        <v>0.33574820809759548</v>
      </c>
      <c r="AU21" s="221">
        <f t="shared" si="9"/>
        <v>0.17027668870287302</v>
      </c>
      <c r="AV21" s="222">
        <f t="shared" si="10"/>
        <v>0.61461310496052624</v>
      </c>
      <c r="AW21" s="223">
        <f t="shared" si="11"/>
        <v>0.29348411183064005</v>
      </c>
      <c r="AX21" s="120">
        <v>29</v>
      </c>
      <c r="AY21" s="120">
        <v>17</v>
      </c>
    </row>
    <row r="22" spans="1:51" ht="9.75" customHeight="1" x14ac:dyDescent="0.2">
      <c r="A22" s="158">
        <v>65</v>
      </c>
      <c r="B22" s="158">
        <v>17</v>
      </c>
      <c r="C22" s="158" t="s">
        <v>425</v>
      </c>
      <c r="D22" s="195">
        <v>38.725191769146477</v>
      </c>
      <c r="E22" s="196">
        <v>39.270003566757815</v>
      </c>
      <c r="F22" s="196">
        <v>38.153462258265755</v>
      </c>
      <c r="G22" s="196">
        <v>37.738950444417384</v>
      </c>
      <c r="H22" s="197">
        <v>38.128641065271665</v>
      </c>
      <c r="I22" s="198">
        <v>37.330006238303184</v>
      </c>
      <c r="J22" s="199">
        <v>50.493904066921779</v>
      </c>
      <c r="K22" s="200">
        <v>51.151116496451444</v>
      </c>
      <c r="L22" s="200">
        <v>49.798534798534803</v>
      </c>
      <c r="M22" s="200">
        <v>49.052238141852804</v>
      </c>
      <c r="N22" s="200">
        <v>49.489354336160638</v>
      </c>
      <c r="O22" s="201">
        <v>48.589743589743591</v>
      </c>
      <c r="P22" s="202">
        <v>66.923211474549589</v>
      </c>
      <c r="Q22" s="203">
        <v>68.730860837019392</v>
      </c>
      <c r="R22" s="203">
        <v>65.010799136069124</v>
      </c>
      <c r="S22" s="203">
        <v>64.089557460206407</v>
      </c>
      <c r="T22" s="204">
        <v>65.464443688329368</v>
      </c>
      <c r="U22" s="205">
        <v>62.634989200863934</v>
      </c>
      <c r="V22" s="206">
        <v>49.849420268031928</v>
      </c>
      <c r="W22" s="207">
        <v>49.387576552930881</v>
      </c>
      <c r="X22" s="207">
        <v>50.342465753424662</v>
      </c>
      <c r="Y22" s="208"/>
      <c r="Z22" s="207">
        <v>39.888570998343624</v>
      </c>
      <c r="AA22" s="209">
        <v>38.947214931466902</v>
      </c>
      <c r="AB22" s="210">
        <v>40.893524283935243</v>
      </c>
      <c r="AC22" s="211">
        <v>61.55272053211209</v>
      </c>
      <c r="AD22" s="212">
        <v>61.24493711362183</v>
      </c>
      <c r="AE22" s="212">
        <v>61.875</v>
      </c>
      <c r="AF22" s="213"/>
      <c r="AG22" s="212">
        <v>50.376185803074911</v>
      </c>
      <c r="AH22" s="212">
        <v>49.733532295885738</v>
      </c>
      <c r="AI22" s="214">
        <v>51.049107142857139</v>
      </c>
      <c r="AK22" s="215">
        <v>97.666159309994924</v>
      </c>
      <c r="AL22" s="216">
        <v>98.515586343394361</v>
      </c>
      <c r="AM22" s="216">
        <v>96.772514315460697</v>
      </c>
      <c r="AN22" s="217"/>
      <c r="AO22" s="216">
        <v>71.664129883307965</v>
      </c>
      <c r="AP22" s="216">
        <v>71.796140524492827</v>
      </c>
      <c r="AQ22" s="218">
        <v>71.525247267048414</v>
      </c>
      <c r="AR22" s="219">
        <f t="shared" si="6"/>
        <v>0.28726077239851028</v>
      </c>
      <c r="AS22" s="220">
        <f t="shared" si="7"/>
        <v>5.6960263298584335E-2</v>
      </c>
      <c r="AT22" s="221">
        <f t="shared" si="8"/>
        <v>0.21901290204325613</v>
      </c>
      <c r="AU22" s="221">
        <f t="shared" si="9"/>
        <v>2.6990565800349812E-2</v>
      </c>
      <c r="AV22" s="222">
        <f t="shared" si="10"/>
        <v>0.45937645785478565</v>
      </c>
      <c r="AW22" s="223">
        <f t="shared" si="11"/>
        <v>0.11818731043360152</v>
      </c>
      <c r="AX22" s="120">
        <v>12</v>
      </c>
      <c r="AY22" s="120">
        <v>79</v>
      </c>
    </row>
    <row r="23" spans="1:51" ht="9.75" customHeight="1" x14ac:dyDescent="0.2">
      <c r="A23" s="158">
        <v>64</v>
      </c>
      <c r="B23" s="158">
        <v>18</v>
      </c>
      <c r="C23" s="158" t="s">
        <v>354</v>
      </c>
      <c r="D23" s="195">
        <v>36.087869833018829</v>
      </c>
      <c r="E23" s="196">
        <v>37.251918954429151</v>
      </c>
      <c r="F23" s="196">
        <v>34.852487890797008</v>
      </c>
      <c r="G23" s="196">
        <v>35.503969808096272</v>
      </c>
      <c r="H23" s="197">
        <v>36.581149298112166</v>
      </c>
      <c r="I23" s="198">
        <v>34.360780860120357</v>
      </c>
      <c r="J23" s="199">
        <v>47.405189620758478</v>
      </c>
      <c r="K23" s="200">
        <v>48.906964921199794</v>
      </c>
      <c r="L23" s="200">
        <v>45.800282516570682</v>
      </c>
      <c r="M23" s="200">
        <v>46.543754596071018</v>
      </c>
      <c r="N23" s="200">
        <v>47.920691408235896</v>
      </c>
      <c r="O23" s="201">
        <v>45.072259045963278</v>
      </c>
      <c r="P23" s="202">
        <v>59.288292934502316</v>
      </c>
      <c r="Q23" s="203">
        <v>61.433992410625123</v>
      </c>
      <c r="R23" s="203">
        <v>56.996587030716725</v>
      </c>
      <c r="S23" s="203">
        <v>57.596699329551313</v>
      </c>
      <c r="T23" s="204">
        <v>59.496704613541041</v>
      </c>
      <c r="U23" s="205">
        <v>55.567406143344712</v>
      </c>
      <c r="V23" s="206">
        <v>48.140416648915775</v>
      </c>
      <c r="W23" s="207">
        <v>49.172635218572488</v>
      </c>
      <c r="X23" s="207">
        <v>47.03337453646477</v>
      </c>
      <c r="Y23" s="208"/>
      <c r="Z23" s="207">
        <v>41.20052826651898</v>
      </c>
      <c r="AA23" s="209">
        <v>41.689306001481846</v>
      </c>
      <c r="AB23" s="210">
        <v>40.676319971746423</v>
      </c>
      <c r="AC23" s="211">
        <v>58.669761192206678</v>
      </c>
      <c r="AD23" s="212">
        <v>60.422351405860717</v>
      </c>
      <c r="AE23" s="212">
        <v>56.810171198388723</v>
      </c>
      <c r="AF23" s="213"/>
      <c r="AG23" s="212">
        <v>50.259573688389423</v>
      </c>
      <c r="AH23" s="212">
        <v>51.52449875430063</v>
      </c>
      <c r="AI23" s="214">
        <v>48.917421953675735</v>
      </c>
      <c r="AK23" s="215">
        <v>87.35194585448393</v>
      </c>
      <c r="AL23" s="216">
        <v>90.459267359212674</v>
      </c>
      <c r="AM23" s="216">
        <v>84.041933605125223</v>
      </c>
      <c r="AN23" s="217"/>
      <c r="AO23" s="216">
        <v>67.935702199661591</v>
      </c>
      <c r="AP23" s="216">
        <v>69.956260251503551</v>
      </c>
      <c r="AQ23" s="218">
        <v>65.783343040186367</v>
      </c>
      <c r="AR23" s="219">
        <f t="shared" si="6"/>
        <v>0.33397778454824151</v>
      </c>
      <c r="AS23" s="220">
        <f t="shared" si="7"/>
        <v>0.16044849320268612</v>
      </c>
      <c r="AT23" s="221">
        <f t="shared" si="8"/>
        <v>0.23762317293875998</v>
      </c>
      <c r="AU23" s="221">
        <f t="shared" si="9"/>
        <v>7.9834966572122551E-2</v>
      </c>
      <c r="AV23" s="222">
        <f t="shared" si="10"/>
        <v>0.47334223218375393</v>
      </c>
      <c r="AW23" s="223">
        <f t="shared" si="11"/>
        <v>0.17950686394290677</v>
      </c>
      <c r="AX23" s="120">
        <v>20</v>
      </c>
      <c r="AY23" s="120">
        <v>62</v>
      </c>
    </row>
    <row r="24" spans="1:51" ht="9.75" customHeight="1" x14ac:dyDescent="0.2">
      <c r="A24" s="158">
        <v>63</v>
      </c>
      <c r="B24" s="158">
        <v>19</v>
      </c>
      <c r="C24" s="158" t="s">
        <v>170</v>
      </c>
      <c r="D24" s="195">
        <v>36.899757992612408</v>
      </c>
      <c r="E24" s="196">
        <v>37.13501372597954</v>
      </c>
      <c r="F24" s="196">
        <v>36.654526534859521</v>
      </c>
      <c r="G24" s="196">
        <v>36.377531524646542</v>
      </c>
      <c r="H24" s="197">
        <v>36.660843523833293</v>
      </c>
      <c r="I24" s="198">
        <v>36.082206035379812</v>
      </c>
      <c r="J24" s="199">
        <v>49.239254469379993</v>
      </c>
      <c r="K24" s="200">
        <v>49.609229624116111</v>
      </c>
      <c r="L24" s="200">
        <v>48.852586542201479</v>
      </c>
      <c r="M24" s="200">
        <v>48.459490300494487</v>
      </c>
      <c r="N24" s="200">
        <v>48.902121324897657</v>
      </c>
      <c r="O24" s="201">
        <v>47.996888370283934</v>
      </c>
      <c r="P24" s="202">
        <v>62.581636573184781</v>
      </c>
      <c r="Q24" s="203">
        <v>64.714714714714717</v>
      </c>
      <c r="R24" s="203">
        <v>60.346184107002365</v>
      </c>
      <c r="S24" s="203">
        <v>61.006530925854783</v>
      </c>
      <c r="T24" s="204">
        <v>63.288288288288285</v>
      </c>
      <c r="U24" s="205">
        <v>58.61526357199056</v>
      </c>
      <c r="V24" s="206">
        <v>46.579954093343531</v>
      </c>
      <c r="W24" s="207">
        <v>47.486371895820717</v>
      </c>
      <c r="X24" s="207">
        <v>45.654191153727183</v>
      </c>
      <c r="Y24" s="208"/>
      <c r="Z24" s="207">
        <v>39.64804896710023</v>
      </c>
      <c r="AA24" s="209">
        <v>39.521502119927312</v>
      </c>
      <c r="AB24" s="210">
        <v>39.777296628518407</v>
      </c>
      <c r="AC24" s="211">
        <v>58.610139860139867</v>
      </c>
      <c r="AD24" s="212">
        <v>60.42479410489814</v>
      </c>
      <c r="AE24" s="212">
        <v>56.765094755398863</v>
      </c>
      <c r="AF24" s="213"/>
      <c r="AG24" s="212">
        <v>49.956293706293707</v>
      </c>
      <c r="AH24" s="212">
        <v>50.368443866493287</v>
      </c>
      <c r="AI24" s="214">
        <v>49.537241075363596</v>
      </c>
      <c r="AK24" s="215">
        <v>90.808638874937216</v>
      </c>
      <c r="AL24" s="216">
        <v>95.740365111561871</v>
      </c>
      <c r="AM24" s="216">
        <v>85.970149253731336</v>
      </c>
      <c r="AN24" s="217"/>
      <c r="AO24" s="216">
        <v>70.91913611250628</v>
      </c>
      <c r="AP24" s="216">
        <v>72.210953346855987</v>
      </c>
      <c r="AQ24" s="218">
        <v>69.651741293532339</v>
      </c>
      <c r="AR24" s="219">
        <f t="shared" si="6"/>
        <v>0.26233765822174682</v>
      </c>
      <c r="AS24" s="220">
        <f t="shared" si="7"/>
        <v>8.9904875492660727E-2</v>
      </c>
      <c r="AT24" s="221">
        <f t="shared" si="8"/>
        <v>0.19031330778144231</v>
      </c>
      <c r="AU24" s="221">
        <f t="shared" si="9"/>
        <v>3.0887724912450149E-2</v>
      </c>
      <c r="AV24" s="222">
        <f t="shared" si="10"/>
        <v>0.45104289129196806</v>
      </c>
      <c r="AW24" s="223">
        <f t="shared" si="11"/>
        <v>0.16248432809101918</v>
      </c>
      <c r="AX24" s="120">
        <v>15</v>
      </c>
      <c r="AY24" s="120">
        <v>67</v>
      </c>
    </row>
    <row r="25" spans="1:51" ht="9.75" customHeight="1" x14ac:dyDescent="0.2">
      <c r="A25" s="158">
        <v>62</v>
      </c>
      <c r="B25" s="158">
        <v>20</v>
      </c>
      <c r="C25" s="158" t="s">
        <v>813</v>
      </c>
      <c r="D25" s="195">
        <v>31.408853728328562</v>
      </c>
      <c r="E25" s="196">
        <v>31.766452251360711</v>
      </c>
      <c r="F25" s="196">
        <v>31.03626052586355</v>
      </c>
      <c r="G25" s="196">
        <v>31.08904224877967</v>
      </c>
      <c r="H25" s="197">
        <v>31.428335807356095</v>
      </c>
      <c r="I25" s="198">
        <v>30.735521567279601</v>
      </c>
      <c r="J25" s="199">
        <v>42.363166845121874</v>
      </c>
      <c r="K25" s="200">
        <v>43.061199359684764</v>
      </c>
      <c r="L25" s="200">
        <v>41.632284682826196</v>
      </c>
      <c r="M25" s="200">
        <v>41.884486993764561</v>
      </c>
      <c r="N25" s="200">
        <v>42.556335426671595</v>
      </c>
      <c r="O25" s="201">
        <v>41.181021144920059</v>
      </c>
      <c r="P25" s="202">
        <v>41.190387249408545</v>
      </c>
      <c r="Q25" s="203">
        <v>43.034583536288359</v>
      </c>
      <c r="R25" s="203">
        <v>39.261146496815286</v>
      </c>
      <c r="S25" s="203">
        <v>40.244054289627698</v>
      </c>
      <c r="T25" s="204">
        <v>42.036044812469555</v>
      </c>
      <c r="U25" s="205">
        <v>38.369426751592357</v>
      </c>
      <c r="V25" s="206">
        <v>41.496114976385151</v>
      </c>
      <c r="W25" s="207">
        <v>42.068896455037056</v>
      </c>
      <c r="X25" s="207">
        <v>40.906749098402884</v>
      </c>
      <c r="Y25" s="208"/>
      <c r="Z25" s="207">
        <v>39.154943882992235</v>
      </c>
      <c r="AA25" s="209">
        <v>39.54536350891248</v>
      </c>
      <c r="AB25" s="210">
        <v>38.753219989696028</v>
      </c>
      <c r="AC25" s="211">
        <v>52.289964994165693</v>
      </c>
      <c r="AD25" s="212">
        <v>53.295831530362037</v>
      </c>
      <c r="AE25" s="212">
        <v>51.261247971677236</v>
      </c>
      <c r="AF25" s="213"/>
      <c r="AG25" s="212">
        <v>49.664527421236869</v>
      </c>
      <c r="AH25" s="212">
        <v>50.425501226020486</v>
      </c>
      <c r="AI25" s="214">
        <v>48.886266410975068</v>
      </c>
      <c r="AK25" s="215">
        <v>58.15638692281766</v>
      </c>
      <c r="AL25" s="216">
        <v>59.631490787269684</v>
      </c>
      <c r="AM25" s="216">
        <v>56.663275686673451</v>
      </c>
      <c r="AN25" s="217"/>
      <c r="AO25" s="216">
        <v>52.089652847994607</v>
      </c>
      <c r="AP25" s="216">
        <v>52.964824120603012</v>
      </c>
      <c r="AQ25" s="218">
        <v>51.203797897592409</v>
      </c>
      <c r="AR25" s="219">
        <f t="shared" si="6"/>
        <v>0.3211598021152422</v>
      </c>
      <c r="AS25" s="220">
        <f t="shared" si="7"/>
        <v>0.25944516301492609</v>
      </c>
      <c r="AT25" s="221">
        <f t="shared" si="8"/>
        <v>0.23432615850783334</v>
      </c>
      <c r="AU25" s="221">
        <f t="shared" si="9"/>
        <v>0.18574992761951556</v>
      </c>
      <c r="AV25" s="222">
        <f t="shared" si="10"/>
        <v>0.41189221093454836</v>
      </c>
      <c r="AW25" s="223">
        <f t="shared" si="11"/>
        <v>0.29434406566288562</v>
      </c>
      <c r="AX25" s="120">
        <v>36</v>
      </c>
      <c r="AY25" s="120">
        <v>16</v>
      </c>
    </row>
    <row r="26" spans="1:51" ht="9.75" customHeight="1" x14ac:dyDescent="0.2">
      <c r="A26" s="158">
        <v>61</v>
      </c>
      <c r="B26" s="158">
        <v>21</v>
      </c>
      <c r="C26" s="158" t="s">
        <v>523</v>
      </c>
      <c r="D26" s="195">
        <v>34.99954967126002</v>
      </c>
      <c r="E26" s="196">
        <v>34.708994708994709</v>
      </c>
      <c r="F26" s="196">
        <v>35.302779311614209</v>
      </c>
      <c r="G26" s="196">
        <v>34.675312978474288</v>
      </c>
      <c r="H26" s="197">
        <v>34.320987654320987</v>
      </c>
      <c r="I26" s="198">
        <v>35.045094791091479</v>
      </c>
      <c r="J26" s="199">
        <v>47.918034940233809</v>
      </c>
      <c r="K26" s="200">
        <v>48.001038421599169</v>
      </c>
      <c r="L26" s="200">
        <v>47.833023132145705</v>
      </c>
      <c r="M26" s="200">
        <v>47.445159595428869</v>
      </c>
      <c r="N26" s="200">
        <v>47.429906542056074</v>
      </c>
      <c r="O26" s="201">
        <v>47.460781706992819</v>
      </c>
      <c r="P26" s="202">
        <v>59.187418086500656</v>
      </c>
      <c r="Q26" s="203">
        <v>61.125451729478577</v>
      </c>
      <c r="R26" s="203">
        <v>57.188498402555908</v>
      </c>
      <c r="S26" s="203">
        <v>58.243774574049802</v>
      </c>
      <c r="T26" s="204">
        <v>59.989674754775422</v>
      </c>
      <c r="U26" s="205">
        <v>56.443024494142705</v>
      </c>
      <c r="V26" s="206">
        <v>44.773635153129163</v>
      </c>
      <c r="W26" s="207">
        <v>44.515990555913291</v>
      </c>
      <c r="X26" s="207">
        <v>45.049391224442914</v>
      </c>
      <c r="Y26" s="208"/>
      <c r="Z26" s="207">
        <v>37.172658677319134</v>
      </c>
      <c r="AA26" s="209">
        <v>36.574372182871862</v>
      </c>
      <c r="AB26" s="210">
        <v>37.813002526992875</v>
      </c>
      <c r="AC26" s="211">
        <v>58.583929992044546</v>
      </c>
      <c r="AD26" s="212">
        <v>58.253329204087954</v>
      </c>
      <c r="AE26" s="212">
        <v>58.933246073298427</v>
      </c>
      <c r="AF26" s="213"/>
      <c r="AG26" s="212">
        <v>49.435163086714404</v>
      </c>
      <c r="AH26" s="212">
        <v>48.869619077113654</v>
      </c>
      <c r="AI26" s="214">
        <v>50.032722513088999</v>
      </c>
      <c r="AK26" s="215">
        <v>89.251164457183805</v>
      </c>
      <c r="AL26" s="216">
        <v>90.812720848056543</v>
      </c>
      <c r="AM26" s="216">
        <v>87.645348837209298</v>
      </c>
      <c r="AN26" s="217"/>
      <c r="AO26" s="216">
        <v>68.649229666786098</v>
      </c>
      <c r="AP26" s="216">
        <v>69.399293286219077</v>
      </c>
      <c r="AQ26" s="218">
        <v>67.877906976744185</v>
      </c>
      <c r="AR26" s="219">
        <f t="shared" si="6"/>
        <v>0.27926317834583914</v>
      </c>
      <c r="AS26" s="220">
        <f t="shared" si="7"/>
        <v>7.2020855309803442E-2</v>
      </c>
      <c r="AT26" s="221">
        <f t="shared" si="8"/>
        <v>0.22258623637454808</v>
      </c>
      <c r="AU26" s="221">
        <f t="shared" si="9"/>
        <v>4.1943235268983324E-2</v>
      </c>
      <c r="AV26" s="222">
        <f t="shared" si="10"/>
        <v>0.50794150754719314</v>
      </c>
      <c r="AW26" s="223">
        <f t="shared" si="11"/>
        <v>0.17865351565611598</v>
      </c>
      <c r="AX26" s="120">
        <v>16</v>
      </c>
      <c r="AY26" s="120">
        <v>63</v>
      </c>
    </row>
    <row r="27" spans="1:51" ht="9.75" customHeight="1" x14ac:dyDescent="0.2">
      <c r="A27" s="158">
        <v>60</v>
      </c>
      <c r="B27" s="158">
        <v>22</v>
      </c>
      <c r="C27" s="158" t="s">
        <v>929</v>
      </c>
      <c r="D27" s="195">
        <v>34.01884191176471</v>
      </c>
      <c r="E27" s="196">
        <v>34.511670065714931</v>
      </c>
      <c r="F27" s="196">
        <v>33.512001864367278</v>
      </c>
      <c r="G27" s="196">
        <v>33.674172794117645</v>
      </c>
      <c r="H27" s="197">
        <v>34.081123951960116</v>
      </c>
      <c r="I27" s="198">
        <v>33.25565136331857</v>
      </c>
      <c r="J27" s="199">
        <v>45.112908661948097</v>
      </c>
      <c r="K27" s="200">
        <v>46.353814989871708</v>
      </c>
      <c r="L27" s="200">
        <v>43.876177658142659</v>
      </c>
      <c r="M27" s="200">
        <v>44.60734748904617</v>
      </c>
      <c r="N27" s="200">
        <v>45.712356515867661</v>
      </c>
      <c r="O27" s="201">
        <v>43.50605652759085</v>
      </c>
      <c r="P27" s="202">
        <v>53.551912568306015</v>
      </c>
      <c r="Q27" s="203">
        <v>56.459330143540662</v>
      </c>
      <c r="R27" s="203">
        <v>50.648464163822524</v>
      </c>
      <c r="S27" s="203">
        <v>52.527322404371581</v>
      </c>
      <c r="T27" s="204">
        <v>55.16062884483938</v>
      </c>
      <c r="U27" s="205">
        <v>49.897610921501709</v>
      </c>
      <c r="V27" s="206">
        <v>46.099096632904462</v>
      </c>
      <c r="W27" s="207">
        <v>46.741452991452995</v>
      </c>
      <c r="X27" s="207">
        <v>45.423919146546879</v>
      </c>
      <c r="Y27" s="208"/>
      <c r="Z27" s="207">
        <v>39.80290172460991</v>
      </c>
      <c r="AA27" s="209">
        <v>39.529914529914528</v>
      </c>
      <c r="AB27" s="210">
        <v>40.089837170129137</v>
      </c>
      <c r="AC27" s="211">
        <v>56.620209059233453</v>
      </c>
      <c r="AD27" s="212">
        <v>57.452471482889734</v>
      </c>
      <c r="AE27" s="212">
        <v>55.757097791798103</v>
      </c>
      <c r="AF27" s="213"/>
      <c r="AG27" s="212">
        <v>49.225706542779712</v>
      </c>
      <c r="AH27" s="212">
        <v>49.049429657794676</v>
      </c>
      <c r="AI27" s="214">
        <v>49.40851735015773</v>
      </c>
      <c r="AK27" s="215">
        <v>81.11888111888112</v>
      </c>
      <c r="AL27" s="216">
        <v>86.643233743409482</v>
      </c>
      <c r="AM27" s="216">
        <v>75.65217391304347</v>
      </c>
      <c r="AN27" s="217"/>
      <c r="AO27" s="216">
        <v>64.423076923076934</v>
      </c>
      <c r="AP27" s="216">
        <v>67.223198594024609</v>
      </c>
      <c r="AQ27" s="218">
        <v>61.65217391304347</v>
      </c>
      <c r="AR27" s="219">
        <f t="shared" si="6"/>
        <v>0.35510481963120699</v>
      </c>
      <c r="AS27" s="220">
        <f t="shared" si="7"/>
        <v>0.18200087550666899</v>
      </c>
      <c r="AT27" s="221">
        <f t="shared" si="8"/>
        <v>0.25507777570971724</v>
      </c>
      <c r="AU27" s="221">
        <f t="shared" si="9"/>
        <v>0.10353359510712067</v>
      </c>
      <c r="AV27" s="222">
        <f t="shared" si="10"/>
        <v>0.51477094334237183</v>
      </c>
      <c r="AW27" s="223">
        <f t="shared" si="11"/>
        <v>0.22646794038211493</v>
      </c>
      <c r="AX27" s="120">
        <v>27</v>
      </c>
      <c r="AY27" s="120">
        <v>53</v>
      </c>
    </row>
    <row r="28" spans="1:51" ht="9.75" customHeight="1" x14ac:dyDescent="0.2">
      <c r="A28" s="158">
        <v>59</v>
      </c>
      <c r="B28" s="158">
        <v>23</v>
      </c>
      <c r="C28" s="158" t="s">
        <v>324</v>
      </c>
      <c r="D28" s="195">
        <v>34.400721614612692</v>
      </c>
      <c r="E28" s="196">
        <v>35.238305383936449</v>
      </c>
      <c r="F28" s="196">
        <v>33.525478441318882</v>
      </c>
      <c r="G28" s="196">
        <v>33.983538166647875</v>
      </c>
      <c r="H28" s="197">
        <v>34.686672550750217</v>
      </c>
      <c r="I28" s="198">
        <v>33.248789485819692</v>
      </c>
      <c r="J28" s="199">
        <v>45.735517649045768</v>
      </c>
      <c r="K28" s="200">
        <v>47.189153439153444</v>
      </c>
      <c r="L28" s="200">
        <v>44.218156713841907</v>
      </c>
      <c r="M28" s="200">
        <v>45.110623205539611</v>
      </c>
      <c r="N28" s="200">
        <v>46.362433862433861</v>
      </c>
      <c r="O28" s="201">
        <v>43.803935105281326</v>
      </c>
      <c r="P28" s="202">
        <v>52.781456953642383</v>
      </c>
      <c r="Q28" s="203">
        <v>55.447470817120625</v>
      </c>
      <c r="R28" s="203">
        <v>50</v>
      </c>
      <c r="S28" s="203">
        <v>51.556291390728482</v>
      </c>
      <c r="T28" s="204">
        <v>53.826199740596628</v>
      </c>
      <c r="U28" s="205">
        <v>49.188092016238159</v>
      </c>
      <c r="V28" s="206">
        <v>44.620381648396261</v>
      </c>
      <c r="W28" s="207">
        <v>46.217588879978614</v>
      </c>
      <c r="X28" s="207">
        <v>42.982456140350877</v>
      </c>
      <c r="Y28" s="208"/>
      <c r="Z28" s="207">
        <v>39.003924753011233</v>
      </c>
      <c r="AA28" s="209">
        <v>40.176423416198872</v>
      </c>
      <c r="AB28" s="210">
        <v>37.801535087719294</v>
      </c>
      <c r="AC28" s="211">
        <v>55.729579698651868</v>
      </c>
      <c r="AD28" s="212">
        <v>56.577415599534341</v>
      </c>
      <c r="AE28" s="212">
        <v>54.843940008107019</v>
      </c>
      <c r="AF28" s="213"/>
      <c r="AG28" s="212">
        <v>48.96907216494845</v>
      </c>
      <c r="AH28" s="212">
        <v>49.747768723321691</v>
      </c>
      <c r="AI28" s="214">
        <v>48.155654641264697</v>
      </c>
      <c r="AK28" s="215">
        <v>75.431235431235436</v>
      </c>
      <c r="AL28" s="216">
        <v>77.02205882352942</v>
      </c>
      <c r="AM28" s="216">
        <v>73.793755912961217</v>
      </c>
      <c r="AN28" s="217"/>
      <c r="AO28" s="216">
        <v>59.533799533799538</v>
      </c>
      <c r="AP28" s="216">
        <v>60.845588235294116</v>
      </c>
      <c r="AQ28" s="218">
        <v>58.183538315988649</v>
      </c>
      <c r="AR28" s="219">
        <f t="shared" si="6"/>
        <v>0.29707690868445258</v>
      </c>
      <c r="AS28" s="220">
        <f t="shared" si="7"/>
        <v>0.14772995565513147</v>
      </c>
      <c r="AT28" s="221">
        <f t="shared" si="8"/>
        <v>0.21851861667547165</v>
      </c>
      <c r="AU28" s="221">
        <f t="shared" si="9"/>
        <v>8.5533044884536641E-2</v>
      </c>
      <c r="AV28" s="222">
        <f t="shared" si="10"/>
        <v>0.42912378295063375</v>
      </c>
      <c r="AW28" s="223">
        <f t="shared" si="11"/>
        <v>0.15473394086110845</v>
      </c>
      <c r="AX28" s="120">
        <v>24</v>
      </c>
      <c r="AY28" s="120">
        <v>68</v>
      </c>
    </row>
    <row r="29" spans="1:51" ht="9.75" customHeight="1" x14ac:dyDescent="0.2">
      <c r="A29" s="158">
        <v>58</v>
      </c>
      <c r="B29" s="158">
        <v>24</v>
      </c>
      <c r="C29" s="158" t="s">
        <v>796</v>
      </c>
      <c r="D29" s="195">
        <v>32.092595028278311</v>
      </c>
      <c r="E29" s="196">
        <v>32.503751418219082</v>
      </c>
      <c r="F29" s="196">
        <v>31.658815352536873</v>
      </c>
      <c r="G29" s="196">
        <v>31.838935758441217</v>
      </c>
      <c r="H29" s="197">
        <v>32.178018519196286</v>
      </c>
      <c r="I29" s="198">
        <v>31.481195459108811</v>
      </c>
      <c r="J29" s="199">
        <v>43.252614351890379</v>
      </c>
      <c r="K29" s="200">
        <v>44.056966480749445</v>
      </c>
      <c r="L29" s="200">
        <v>42.407870791628753</v>
      </c>
      <c r="M29" s="200">
        <v>42.878144850350893</v>
      </c>
      <c r="N29" s="200">
        <v>43.575025721557367</v>
      </c>
      <c r="O29" s="201">
        <v>42.146269335759783</v>
      </c>
      <c r="P29" s="202">
        <v>47.934198382105436</v>
      </c>
      <c r="Q29" s="203">
        <v>49.766404756848587</v>
      </c>
      <c r="R29" s="203">
        <v>46.017109210087767</v>
      </c>
      <c r="S29" s="203">
        <v>47.20125956892339</v>
      </c>
      <c r="T29" s="204">
        <v>48.821405818645147</v>
      </c>
      <c r="U29" s="205">
        <v>45.506054882790806</v>
      </c>
      <c r="V29" s="206">
        <v>43.679781774469461</v>
      </c>
      <c r="W29" s="207">
        <v>43.932191227912817</v>
      </c>
      <c r="X29" s="207">
        <v>43.411259541984734</v>
      </c>
      <c r="Y29" s="208"/>
      <c r="Z29" s="207">
        <v>39.158074806972124</v>
      </c>
      <c r="AA29" s="209">
        <v>39.115615750291504</v>
      </c>
      <c r="AB29" s="210">
        <v>39.203244274809165</v>
      </c>
      <c r="AC29" s="211">
        <v>54.149269311064721</v>
      </c>
      <c r="AD29" s="212">
        <v>54.304342321812896</v>
      </c>
      <c r="AE29" s="212">
        <v>53.984385516220222</v>
      </c>
      <c r="AF29" s="213"/>
      <c r="AG29" s="212">
        <v>48.636482254697292</v>
      </c>
      <c r="AH29" s="212">
        <v>48.537789593619443</v>
      </c>
      <c r="AI29" s="214">
        <v>48.741418764302061</v>
      </c>
      <c r="AK29" s="215">
        <v>72.020841086713801</v>
      </c>
      <c r="AL29" s="216">
        <v>73.228232571593864</v>
      </c>
      <c r="AM29" s="216">
        <v>70.740683944180333</v>
      </c>
      <c r="AN29" s="217"/>
      <c r="AO29" s="216">
        <v>59.441756605880158</v>
      </c>
      <c r="AP29" s="216">
        <v>60.052068267283772</v>
      </c>
      <c r="AQ29" s="218">
        <v>58.794663395184784</v>
      </c>
      <c r="AR29" s="219">
        <f t="shared" si="6"/>
        <v>0.36105483947250538</v>
      </c>
      <c r="AS29" s="220">
        <f t="shared" si="7"/>
        <v>0.22988014122269898</v>
      </c>
      <c r="AT29" s="221">
        <f t="shared" si="8"/>
        <v>0.25193055084537558</v>
      </c>
      <c r="AU29" s="221">
        <f t="shared" si="9"/>
        <v>0.13429539511197569</v>
      </c>
      <c r="AV29" s="222">
        <f t="shared" si="10"/>
        <v>0.50249390868295563</v>
      </c>
      <c r="AW29" s="223">
        <f t="shared" si="11"/>
        <v>0.25932564403462932</v>
      </c>
      <c r="AX29" s="120">
        <v>32</v>
      </c>
      <c r="AY29" s="120">
        <v>34</v>
      </c>
    </row>
    <row r="30" spans="1:51" ht="9.75" customHeight="1" x14ac:dyDescent="0.2">
      <c r="A30" s="158">
        <v>57</v>
      </c>
      <c r="B30" s="158">
        <v>25</v>
      </c>
      <c r="C30" s="158" t="s">
        <v>588</v>
      </c>
      <c r="D30" s="195">
        <v>35.03950532463071</v>
      </c>
      <c r="E30" s="196">
        <v>36.285778679287809</v>
      </c>
      <c r="F30" s="196">
        <v>33.752327746741159</v>
      </c>
      <c r="G30" s="196">
        <v>34.215046375815874</v>
      </c>
      <c r="H30" s="197">
        <v>35.271579896326351</v>
      </c>
      <c r="I30" s="198">
        <v>33.123836126629428</v>
      </c>
      <c r="J30" s="199">
        <v>48.017621145374449</v>
      </c>
      <c r="K30" s="200">
        <v>49.234354194407459</v>
      </c>
      <c r="L30" s="200">
        <v>46.756383712905453</v>
      </c>
      <c r="M30" s="200">
        <v>46.797695696374106</v>
      </c>
      <c r="N30" s="200">
        <v>47.736351531291611</v>
      </c>
      <c r="O30" s="201">
        <v>45.82470669427191</v>
      </c>
      <c r="P30" s="202">
        <v>63.889789303079411</v>
      </c>
      <c r="Q30" s="203">
        <v>64.683782091421421</v>
      </c>
      <c r="R30" s="203">
        <v>63.037634408602152</v>
      </c>
      <c r="S30" s="203">
        <v>61.55591572123177</v>
      </c>
      <c r="T30" s="204">
        <v>61.865998747651851</v>
      </c>
      <c r="U30" s="205">
        <v>61.223118279569889</v>
      </c>
      <c r="V30" s="206">
        <v>44.752782081983376</v>
      </c>
      <c r="W30" s="207">
        <v>45.779765231973165</v>
      </c>
      <c r="X30" s="207">
        <v>43.709173530247085</v>
      </c>
      <c r="Y30" s="208"/>
      <c r="Z30" s="207">
        <v>37.047471474855612</v>
      </c>
      <c r="AA30" s="209">
        <v>37.367244270542201</v>
      </c>
      <c r="AB30" s="210">
        <v>36.722522010792389</v>
      </c>
      <c r="AC30" s="211">
        <v>57.070808957030458</v>
      </c>
      <c r="AD30" s="212">
        <v>57.985553772070631</v>
      </c>
      <c r="AE30" s="212">
        <v>56.146044624746452</v>
      </c>
      <c r="AF30" s="213"/>
      <c r="AG30" s="212">
        <v>48.557595319749844</v>
      </c>
      <c r="AH30" s="212">
        <v>49.036918138041734</v>
      </c>
      <c r="AI30" s="214">
        <v>48.073022312373226</v>
      </c>
      <c r="AK30" s="215">
        <v>93.507109004739348</v>
      </c>
      <c r="AL30" s="216">
        <v>95.510983763132757</v>
      </c>
      <c r="AM30" s="216">
        <v>91.533396048918164</v>
      </c>
      <c r="AN30" s="217"/>
      <c r="AO30" s="216">
        <v>73.507109004739334</v>
      </c>
      <c r="AP30" s="216">
        <v>74.212034383954148</v>
      </c>
      <c r="AQ30" s="218">
        <v>72.812793979303862</v>
      </c>
      <c r="AR30" s="219">
        <f t="shared" si="6"/>
        <v>0.27720930039856484</v>
      </c>
      <c r="AS30" s="220">
        <f t="shared" si="7"/>
        <v>8.2783026740006815E-2</v>
      </c>
      <c r="AT30" s="221">
        <f t="shared" si="8"/>
        <v>0.18853886543540496</v>
      </c>
      <c r="AU30" s="221">
        <f t="shared" si="9"/>
        <v>3.7606544450266489E-2</v>
      </c>
      <c r="AV30" s="222">
        <f t="shared" si="10"/>
        <v>0.46356890552826441</v>
      </c>
      <c r="AW30" s="223">
        <f t="shared" si="11"/>
        <v>0.19415182348404861</v>
      </c>
      <c r="AX30" s="120">
        <v>19</v>
      </c>
      <c r="AY30" s="120">
        <v>57</v>
      </c>
    </row>
    <row r="31" spans="1:51" ht="9.75" customHeight="1" x14ac:dyDescent="0.2">
      <c r="A31" s="158">
        <v>56</v>
      </c>
      <c r="B31" s="158">
        <v>26</v>
      </c>
      <c r="C31" s="158" t="s">
        <v>820</v>
      </c>
      <c r="D31" s="195">
        <v>34.023020005480952</v>
      </c>
      <c r="E31" s="196">
        <v>34.342629482071715</v>
      </c>
      <c r="F31" s="196">
        <v>33.682422870082085</v>
      </c>
      <c r="G31" s="196">
        <v>33.625650863250208</v>
      </c>
      <c r="H31" s="197">
        <v>34.050464807436917</v>
      </c>
      <c r="I31" s="198">
        <v>33.1729408434758</v>
      </c>
      <c r="J31" s="199">
        <v>45.533548908649962</v>
      </c>
      <c r="K31" s="200">
        <v>45.810493343774475</v>
      </c>
      <c r="L31" s="200">
        <v>45.238095238095241</v>
      </c>
      <c r="M31" s="200">
        <v>44.947453516572352</v>
      </c>
      <c r="N31" s="200">
        <v>45.379796397807361</v>
      </c>
      <c r="O31" s="201">
        <v>44.486215538847119</v>
      </c>
      <c r="P31" s="202">
        <v>52.964905203711176</v>
      </c>
      <c r="Q31" s="203">
        <v>54.346123727486294</v>
      </c>
      <c r="R31" s="203">
        <v>51.497504159733779</v>
      </c>
      <c r="S31" s="203">
        <v>51.795078660750306</v>
      </c>
      <c r="T31" s="204">
        <v>53.484729835552081</v>
      </c>
      <c r="U31" s="205">
        <v>50</v>
      </c>
      <c r="V31" s="206">
        <v>44.104729729729733</v>
      </c>
      <c r="W31" s="207">
        <v>45.769993390614673</v>
      </c>
      <c r="X31" s="207">
        <v>42.363510711817554</v>
      </c>
      <c r="Y31" s="208"/>
      <c r="Z31" s="207">
        <v>38.851351351351347</v>
      </c>
      <c r="AA31" s="209">
        <v>39.788499669530736</v>
      </c>
      <c r="AB31" s="210">
        <v>37.871458189357291</v>
      </c>
      <c r="AC31" s="211">
        <v>54.726126999515266</v>
      </c>
      <c r="AD31" s="212">
        <v>56.371387967787776</v>
      </c>
      <c r="AE31" s="212">
        <v>53.002481389578158</v>
      </c>
      <c r="AF31" s="213"/>
      <c r="AG31" s="212">
        <v>48.303441589917597</v>
      </c>
      <c r="AH31" s="212">
        <v>49.360492657508296</v>
      </c>
      <c r="AI31" s="214">
        <v>47.196029776674933</v>
      </c>
      <c r="AK31" s="215">
        <v>75.918815139879314</v>
      </c>
      <c r="AL31" s="216">
        <v>77.253218884120173</v>
      </c>
      <c r="AM31" s="216">
        <v>74.523007856341195</v>
      </c>
      <c r="AN31" s="217"/>
      <c r="AO31" s="216">
        <v>61.382336807460227</v>
      </c>
      <c r="AP31" s="216">
        <v>61.373390557939913</v>
      </c>
      <c r="AQ31" s="218">
        <v>61.39169472502806</v>
      </c>
      <c r="AR31" s="219">
        <f t="shared" si="6"/>
        <v>0.29632024795637379</v>
      </c>
      <c r="AS31" s="220">
        <f t="shared" si="7"/>
        <v>0.15540815877001676</v>
      </c>
      <c r="AT31" s="221">
        <f t="shared" si="8"/>
        <v>0.20188582509365965</v>
      </c>
      <c r="AU31" s="221">
        <f t="shared" si="9"/>
        <v>7.4664698682159483E-2</v>
      </c>
      <c r="AV31" s="222">
        <f t="shared" si="10"/>
        <v>0.43337960953359339</v>
      </c>
      <c r="AW31" s="223">
        <f t="shared" si="11"/>
        <v>0.18509978929668142</v>
      </c>
      <c r="AX31" s="120">
        <v>25</v>
      </c>
      <c r="AY31" s="120">
        <v>58</v>
      </c>
    </row>
    <row r="32" spans="1:51" ht="9.75" customHeight="1" x14ac:dyDescent="0.2">
      <c r="A32" s="158">
        <v>55</v>
      </c>
      <c r="B32" s="158">
        <v>27</v>
      </c>
      <c r="C32" s="158" t="s">
        <v>708</v>
      </c>
      <c r="D32" s="195">
        <v>35.782437128217211</v>
      </c>
      <c r="E32" s="196">
        <v>36.00777187267844</v>
      </c>
      <c r="F32" s="196">
        <v>35.542864086518016</v>
      </c>
      <c r="G32" s="196">
        <v>35.166970964132169</v>
      </c>
      <c r="H32" s="197">
        <v>35.224869992571008</v>
      </c>
      <c r="I32" s="198">
        <v>35.105413451607028</v>
      </c>
      <c r="J32" s="199">
        <v>48.138414367060882</v>
      </c>
      <c r="K32" s="200">
        <v>48.630486560054443</v>
      </c>
      <c r="L32" s="200">
        <v>47.616037565468666</v>
      </c>
      <c r="M32" s="200">
        <v>47.222952255803769</v>
      </c>
      <c r="N32" s="200">
        <v>47.465124191902007</v>
      </c>
      <c r="O32" s="201">
        <v>46.965865992414663</v>
      </c>
      <c r="P32" s="202">
        <v>63.148788927335644</v>
      </c>
      <c r="Q32" s="203">
        <v>64.943402601790851</v>
      </c>
      <c r="R32" s="203">
        <v>61.265733026059209</v>
      </c>
      <c r="S32" s="203">
        <v>61.340830449826989</v>
      </c>
      <c r="T32" s="204">
        <v>62.628822436222329</v>
      </c>
      <c r="U32" s="205">
        <v>59.98936358801631</v>
      </c>
      <c r="V32" s="206">
        <v>46.902247111363152</v>
      </c>
      <c r="W32" s="207">
        <v>46.89281054727735</v>
      </c>
      <c r="X32" s="207">
        <v>46.91231411618196</v>
      </c>
      <c r="Y32" s="208"/>
      <c r="Z32" s="207">
        <v>38.339122421492874</v>
      </c>
      <c r="AA32" s="209">
        <v>37.911144681727663</v>
      </c>
      <c r="AB32" s="210">
        <v>38.795692623251043</v>
      </c>
      <c r="AC32" s="211">
        <v>58.321435855598615</v>
      </c>
      <c r="AD32" s="212">
        <v>58.032981139527998</v>
      </c>
      <c r="AE32" s="212">
        <v>58.629414865577225</v>
      </c>
      <c r="AF32" s="213"/>
      <c r="AG32" s="212">
        <v>48.189883744646131</v>
      </c>
      <c r="AH32" s="212">
        <v>47.605411276784828</v>
      </c>
      <c r="AI32" s="214">
        <v>48.813916710595677</v>
      </c>
      <c r="AK32" s="215">
        <v>93.552647376635861</v>
      </c>
      <c r="AL32" s="216">
        <v>94.028810408921942</v>
      </c>
      <c r="AM32" s="216">
        <v>93.043478260869563</v>
      </c>
      <c r="AN32" s="217"/>
      <c r="AO32" s="216">
        <v>69.696242045863855</v>
      </c>
      <c r="AP32" s="216">
        <v>69.49349442379183</v>
      </c>
      <c r="AQ32" s="218">
        <v>69.913043478260875</v>
      </c>
      <c r="AR32" s="219">
        <f t="shared" si="6"/>
        <v>0.31076167180287206</v>
      </c>
      <c r="AS32" s="220">
        <f t="shared" si="7"/>
        <v>9.0202578453403792E-2</v>
      </c>
      <c r="AT32" s="221">
        <f t="shared" si="8"/>
        <v>0.21153628806489214</v>
      </c>
      <c r="AU32" s="221">
        <f t="shared" si="9"/>
        <v>2.0475879686736982E-2</v>
      </c>
      <c r="AV32" s="222">
        <f t="shared" si="10"/>
        <v>0.48146384064919245</v>
      </c>
      <c r="AW32" s="223">
        <f t="shared" si="11"/>
        <v>0.13621288682863655</v>
      </c>
      <c r="AX32" s="120">
        <v>18</v>
      </c>
      <c r="AY32" s="120">
        <v>74</v>
      </c>
    </row>
    <row r="33" spans="1:51" ht="9.75" customHeight="1" x14ac:dyDescent="0.2">
      <c r="A33" s="158">
        <v>54</v>
      </c>
      <c r="B33" s="158">
        <v>28</v>
      </c>
      <c r="C33" s="158" t="s">
        <v>768</v>
      </c>
      <c r="D33" s="195">
        <v>32.746976598083869</v>
      </c>
      <c r="E33" s="196">
        <v>33.145468392993145</v>
      </c>
      <c r="F33" s="196">
        <v>32.322904846814723</v>
      </c>
      <c r="G33" s="196">
        <v>32.456415894455787</v>
      </c>
      <c r="H33" s="197">
        <v>32.871287128712872</v>
      </c>
      <c r="I33" s="198">
        <v>32.014913276057712</v>
      </c>
      <c r="J33" s="199">
        <v>43.472189899930186</v>
      </c>
      <c r="K33" s="200">
        <v>43.917247582639988</v>
      </c>
      <c r="L33" s="200">
        <v>42.994936098384372</v>
      </c>
      <c r="M33" s="200">
        <v>43.041656969979051</v>
      </c>
      <c r="N33" s="200">
        <v>43.512480323813804</v>
      </c>
      <c r="O33" s="201">
        <v>42.536773571256333</v>
      </c>
      <c r="P33" s="202">
        <v>49.628597957288768</v>
      </c>
      <c r="Q33" s="203">
        <v>51.294865970013625</v>
      </c>
      <c r="R33" s="203">
        <v>47.887992406264829</v>
      </c>
      <c r="S33" s="203">
        <v>48.769730733519033</v>
      </c>
      <c r="T33" s="204">
        <v>50.477055883689239</v>
      </c>
      <c r="U33" s="205">
        <v>46.986236355007122</v>
      </c>
      <c r="V33" s="206">
        <v>44.112595419847331</v>
      </c>
      <c r="W33" s="207">
        <v>45.357208787151556</v>
      </c>
      <c r="X33" s="207">
        <v>42.78095990519455</v>
      </c>
      <c r="Y33" s="208"/>
      <c r="Z33" s="207">
        <v>39.103053435114504</v>
      </c>
      <c r="AA33" s="209">
        <v>39.763706848809306</v>
      </c>
      <c r="AB33" s="210">
        <v>38.39620778194746</v>
      </c>
      <c r="AC33" s="211">
        <v>54.00872647941096</v>
      </c>
      <c r="AD33" s="212">
        <v>55.228586442459275</v>
      </c>
      <c r="AE33" s="212">
        <v>52.692743764172334</v>
      </c>
      <c r="AF33" s="213"/>
      <c r="AG33" s="212">
        <v>48.145623125170438</v>
      </c>
      <c r="AH33" s="212">
        <v>48.738833420914347</v>
      </c>
      <c r="AI33" s="214">
        <v>47.505668934240362</v>
      </c>
      <c r="AK33" s="215">
        <v>73.448595245446128</v>
      </c>
      <c r="AL33" s="216">
        <v>75.601173020527852</v>
      </c>
      <c r="AM33" s="216">
        <v>71.056062581486316</v>
      </c>
      <c r="AN33" s="217"/>
      <c r="AO33" s="216">
        <v>60.172892868169193</v>
      </c>
      <c r="AP33" s="216">
        <v>61.114369501466271</v>
      </c>
      <c r="AQ33" s="218">
        <v>59.12646675358539</v>
      </c>
      <c r="AR33" s="219">
        <f t="shared" si="6"/>
        <v>0.34707383711351542</v>
      </c>
      <c r="AS33" s="220">
        <f t="shared" si="7"/>
        <v>0.20478655321255285</v>
      </c>
      <c r="AT33" s="221">
        <f t="shared" si="8"/>
        <v>0.24237418459330237</v>
      </c>
      <c r="AU33" s="221">
        <f t="shared" si="9"/>
        <v>0.11858200902328948</v>
      </c>
      <c r="AV33" s="222">
        <f t="shared" si="10"/>
        <v>0.4799651464798031</v>
      </c>
      <c r="AW33" s="223">
        <f t="shared" si="11"/>
        <v>0.23381638494085144</v>
      </c>
      <c r="AX33" s="120">
        <v>31</v>
      </c>
      <c r="AY33" s="120">
        <v>49</v>
      </c>
    </row>
    <row r="34" spans="1:51" ht="9.75" customHeight="1" x14ac:dyDescent="0.2">
      <c r="A34" s="158">
        <v>53</v>
      </c>
      <c r="B34" s="158">
        <v>29</v>
      </c>
      <c r="C34" s="158" t="s">
        <v>237</v>
      </c>
      <c r="D34" s="195">
        <v>36.315348057031031</v>
      </c>
      <c r="E34" s="196">
        <v>37.118140037848072</v>
      </c>
      <c r="F34" s="196">
        <v>35.455861070911723</v>
      </c>
      <c r="G34" s="196">
        <v>35.923958624545712</v>
      </c>
      <c r="H34" s="197">
        <v>36.523384698567178</v>
      </c>
      <c r="I34" s="198">
        <v>35.282199710564399</v>
      </c>
      <c r="J34" s="199">
        <v>47.035490605427974</v>
      </c>
      <c r="K34" s="200">
        <v>47.791164658634536</v>
      </c>
      <c r="L34" s="200">
        <v>46.217391304347828</v>
      </c>
      <c r="M34" s="200">
        <v>46.450939457202509</v>
      </c>
      <c r="N34" s="200">
        <v>46.907630522088354</v>
      </c>
      <c r="O34" s="201">
        <v>45.956521739130437</v>
      </c>
      <c r="P34" s="202">
        <v>52.438016528925623</v>
      </c>
      <c r="Q34" s="203">
        <v>53.83373688458434</v>
      </c>
      <c r="R34" s="203">
        <v>50.973751058425066</v>
      </c>
      <c r="S34" s="203">
        <v>51.280991735537185</v>
      </c>
      <c r="T34" s="204">
        <v>52.058111380145277</v>
      </c>
      <c r="U34" s="205">
        <v>50.465707027942422</v>
      </c>
      <c r="V34" s="206">
        <v>45.22178146411828</v>
      </c>
      <c r="W34" s="207">
        <v>45.120671563483732</v>
      </c>
      <c r="X34" s="207">
        <v>45.329363602530705</v>
      </c>
      <c r="Y34" s="208"/>
      <c r="Z34" s="207">
        <v>39.451857194374327</v>
      </c>
      <c r="AA34" s="209">
        <v>39.1045820216859</v>
      </c>
      <c r="AB34" s="210">
        <v>39.821362113881655</v>
      </c>
      <c r="AC34" s="211">
        <v>55.280957336108216</v>
      </c>
      <c r="AD34" s="212">
        <v>55.527638190954775</v>
      </c>
      <c r="AE34" s="212">
        <v>55.016181229773466</v>
      </c>
      <c r="AF34" s="213"/>
      <c r="AG34" s="212">
        <v>48.074921956295526</v>
      </c>
      <c r="AH34" s="212">
        <v>48.341708542713569</v>
      </c>
      <c r="AI34" s="214">
        <v>47.788565264293418</v>
      </c>
      <c r="AK34" s="215">
        <v>80.4375</v>
      </c>
      <c r="AL34" s="216">
        <v>81.992797118847534</v>
      </c>
      <c r="AM34" s="216">
        <v>78.748370273793995</v>
      </c>
      <c r="AN34" s="217"/>
      <c r="AO34" s="216">
        <v>63.125</v>
      </c>
      <c r="AP34" s="216">
        <v>64.825930372148861</v>
      </c>
      <c r="AQ34" s="218">
        <v>61.277705345501957</v>
      </c>
      <c r="AR34" s="219">
        <f t="shared" si="6"/>
        <v>0.2452525965908475</v>
      </c>
      <c r="AS34" s="220">
        <f t="shared" si="7"/>
        <v>9.8204616220054122E-2</v>
      </c>
      <c r="AT34" s="221">
        <f t="shared" si="8"/>
        <v>0.17530308761632649</v>
      </c>
      <c r="AU34" s="221">
        <f t="shared" si="9"/>
        <v>3.4961241216429448E-2</v>
      </c>
      <c r="AV34" s="222">
        <f t="shared" si="10"/>
        <v>0.53395390070921978</v>
      </c>
      <c r="AW34" s="223">
        <f t="shared" si="11"/>
        <v>0.23096293311845298</v>
      </c>
      <c r="AX34" s="120">
        <v>21</v>
      </c>
      <c r="AY34" s="120">
        <v>50</v>
      </c>
    </row>
    <row r="35" spans="1:51" ht="9.75" customHeight="1" x14ac:dyDescent="0.2">
      <c r="A35" s="158">
        <v>52</v>
      </c>
      <c r="B35" s="158">
        <v>30</v>
      </c>
      <c r="C35" s="158" t="s">
        <v>643</v>
      </c>
      <c r="D35" s="195">
        <v>33.641065300401181</v>
      </c>
      <c r="E35" s="196">
        <v>34.225603456372689</v>
      </c>
      <c r="F35" s="196">
        <v>33.021310495917149</v>
      </c>
      <c r="G35" s="196">
        <v>33.109381797090244</v>
      </c>
      <c r="H35" s="197">
        <v>33.690241382549075</v>
      </c>
      <c r="I35" s="198">
        <v>32.493527185819559</v>
      </c>
      <c r="J35" s="199">
        <v>46.619217081850536</v>
      </c>
      <c r="K35" s="200">
        <v>47.312130593864339</v>
      </c>
      <c r="L35" s="200">
        <v>45.880234128770823</v>
      </c>
      <c r="M35" s="200">
        <v>45.820321010966666</v>
      </c>
      <c r="N35" s="200">
        <v>46.509991556431189</v>
      </c>
      <c r="O35" s="201">
        <v>45.084796638150983</v>
      </c>
      <c r="P35" s="202">
        <v>58.588567395906843</v>
      </c>
      <c r="Q35" s="203">
        <v>60.087360087360089</v>
      </c>
      <c r="R35" s="203">
        <v>56.984219754529519</v>
      </c>
      <c r="S35" s="203">
        <v>57.03599153140437</v>
      </c>
      <c r="T35" s="204">
        <v>58.531258531258537</v>
      </c>
      <c r="U35" s="205">
        <v>55.435417884278202</v>
      </c>
      <c r="V35" s="206">
        <v>43.837975886440574</v>
      </c>
      <c r="W35" s="207">
        <v>44.770215241419429</v>
      </c>
      <c r="X35" s="207">
        <v>42.865809269594756</v>
      </c>
      <c r="Y35" s="208"/>
      <c r="Z35" s="207">
        <v>37.221595296074121</v>
      </c>
      <c r="AA35" s="209">
        <v>37.347294938917976</v>
      </c>
      <c r="AB35" s="210">
        <v>37.090512011647661</v>
      </c>
      <c r="AC35" s="211">
        <v>55.748004754627267</v>
      </c>
      <c r="AD35" s="212">
        <v>57.097581317764799</v>
      </c>
      <c r="AE35" s="212">
        <v>54.348953830191938</v>
      </c>
      <c r="AF35" s="213"/>
      <c r="AG35" s="212">
        <v>47.834946510443203</v>
      </c>
      <c r="AH35" s="212">
        <v>48.323603002502082</v>
      </c>
      <c r="AI35" s="214">
        <v>47.328376275289642</v>
      </c>
      <c r="AK35" s="215">
        <v>86.006546644844519</v>
      </c>
      <c r="AL35" s="216">
        <v>89.085783326621026</v>
      </c>
      <c r="AM35" s="216">
        <v>82.827442827442837</v>
      </c>
      <c r="AN35" s="217"/>
      <c r="AO35" s="216">
        <v>66.939443535188218</v>
      </c>
      <c r="AP35" s="216">
        <v>67.901731776077327</v>
      </c>
      <c r="AQ35" s="218">
        <v>65.945945945945951</v>
      </c>
      <c r="AR35" s="219">
        <f t="shared" si="6"/>
        <v>0.30310902746346124</v>
      </c>
      <c r="AS35" s="220">
        <f t="shared" si="7"/>
        <v>0.12420085413208383</v>
      </c>
      <c r="AT35" s="221">
        <f t="shared" si="8"/>
        <v>0.195815979851165</v>
      </c>
      <c r="AU35" s="221">
        <f t="shared" si="9"/>
        <v>4.3967948172915577E-2</v>
      </c>
      <c r="AV35" s="222">
        <f t="shared" si="10"/>
        <v>0.46797490479095027</v>
      </c>
      <c r="AW35" s="223">
        <f t="shared" si="11"/>
        <v>0.17363513349866014</v>
      </c>
      <c r="AX35" s="120">
        <v>22</v>
      </c>
      <c r="AY35" s="120">
        <v>65</v>
      </c>
    </row>
    <row r="36" spans="1:51" ht="9.75" customHeight="1" x14ac:dyDescent="0.2">
      <c r="A36" s="158">
        <v>51</v>
      </c>
      <c r="B36" s="158">
        <v>31</v>
      </c>
      <c r="C36" s="158" t="s">
        <v>192</v>
      </c>
      <c r="D36" s="195">
        <v>34.360773899848255</v>
      </c>
      <c r="E36" s="196">
        <v>35.388888888888886</v>
      </c>
      <c r="F36" s="196">
        <v>33.281493001555212</v>
      </c>
      <c r="G36" s="196">
        <v>33.829666160849776</v>
      </c>
      <c r="H36" s="197">
        <v>34.611111111111107</v>
      </c>
      <c r="I36" s="198">
        <v>33.009331259720057</v>
      </c>
      <c r="J36" s="199">
        <v>45.652781660609449</v>
      </c>
      <c r="K36" s="200">
        <v>47.164667393675025</v>
      </c>
      <c r="L36" s="200">
        <v>44.061962134251296</v>
      </c>
      <c r="M36" s="200">
        <v>44.870002795638804</v>
      </c>
      <c r="N36" s="200">
        <v>46.019629225736097</v>
      </c>
      <c r="O36" s="201">
        <v>43.660355708548479</v>
      </c>
      <c r="P36" s="202">
        <v>55.775034293552814</v>
      </c>
      <c r="Q36" s="203">
        <v>58.506666666666661</v>
      </c>
      <c r="R36" s="203">
        <v>52.881355932203391</v>
      </c>
      <c r="S36" s="203">
        <v>54.238683127572017</v>
      </c>
      <c r="T36" s="204">
        <v>56.266666666666666</v>
      </c>
      <c r="U36" s="205">
        <v>52.090395480225993</v>
      </c>
      <c r="V36" s="206">
        <v>45.037823190696628</v>
      </c>
      <c r="W36" s="207">
        <v>45.792133597011649</v>
      </c>
      <c r="X36" s="207">
        <v>44.240594519275426</v>
      </c>
      <c r="Y36" s="208"/>
      <c r="Z36" s="207">
        <v>39.031274697979001</v>
      </c>
      <c r="AA36" s="209">
        <v>39.046363436607336</v>
      </c>
      <c r="AB36" s="210">
        <v>39.01532745006967</v>
      </c>
      <c r="AC36" s="211">
        <v>54.774362328319157</v>
      </c>
      <c r="AD36" s="212">
        <v>55.920842642834344</v>
      </c>
      <c r="AE36" s="212">
        <v>53.570231310760974</v>
      </c>
      <c r="AF36" s="213"/>
      <c r="AG36" s="212">
        <v>47.54741661216481</v>
      </c>
      <c r="AH36" s="212">
        <v>48.005106926268752</v>
      </c>
      <c r="AI36" s="214">
        <v>47.066711364398259</v>
      </c>
      <c r="AK36" s="215">
        <v>79.850746268656707</v>
      </c>
      <c r="AL36" s="216">
        <v>82.819383259911888</v>
      </c>
      <c r="AM36" s="216">
        <v>76.783004552352054</v>
      </c>
      <c r="AN36" s="217"/>
      <c r="AO36" s="216">
        <v>63.35820895522388</v>
      </c>
      <c r="AP36" s="216">
        <v>64.610866372980908</v>
      </c>
      <c r="AQ36" s="218">
        <v>62.063732928679812</v>
      </c>
      <c r="AR36" s="219">
        <f t="shared" si="6"/>
        <v>0.31073366746537467</v>
      </c>
      <c r="AS36" s="220">
        <f t="shared" si="7"/>
        <v>0.15375879006305171</v>
      </c>
      <c r="AT36" s="221">
        <f t="shared" si="8"/>
        <v>0.19980339282546003</v>
      </c>
      <c r="AU36" s="221">
        <f t="shared" si="9"/>
        <v>5.9670462440582689E-2</v>
      </c>
      <c r="AV36" s="222">
        <f t="shared" si="10"/>
        <v>0.43165750196386465</v>
      </c>
      <c r="AW36" s="223">
        <f t="shared" si="11"/>
        <v>0.16813693293773921</v>
      </c>
      <c r="AX36" s="120">
        <v>26</v>
      </c>
      <c r="AY36" s="120">
        <v>66</v>
      </c>
    </row>
    <row r="37" spans="1:51" ht="9.75" customHeight="1" x14ac:dyDescent="0.2">
      <c r="A37" s="158">
        <v>50</v>
      </c>
      <c r="B37" s="158">
        <v>32</v>
      </c>
      <c r="C37" s="158" t="s">
        <v>138</v>
      </c>
      <c r="D37" s="195">
        <v>30.728483632903909</v>
      </c>
      <c r="E37" s="196">
        <v>30.833126088037798</v>
      </c>
      <c r="F37" s="196">
        <v>30.616482112436117</v>
      </c>
      <c r="G37" s="196">
        <v>30.273342076165498</v>
      </c>
      <c r="H37" s="197">
        <v>30.295946282019397</v>
      </c>
      <c r="I37" s="198">
        <v>30.249148211243611</v>
      </c>
      <c r="J37" s="199">
        <v>42.098217700604302</v>
      </c>
      <c r="K37" s="200">
        <v>42.683834474545996</v>
      </c>
      <c r="L37" s="200">
        <v>41.479150275373719</v>
      </c>
      <c r="M37" s="200">
        <v>41.421249904383082</v>
      </c>
      <c r="N37" s="200">
        <v>41.880023816612088</v>
      </c>
      <c r="O37" s="201">
        <v>40.936270653029112</v>
      </c>
      <c r="P37" s="202">
        <v>53.847296494355327</v>
      </c>
      <c r="Q37" s="203">
        <v>55.245568148793957</v>
      </c>
      <c r="R37" s="203">
        <v>52.385293223944082</v>
      </c>
      <c r="S37" s="203">
        <v>52.532679738562095</v>
      </c>
      <c r="T37" s="204">
        <v>53.676256902063358</v>
      </c>
      <c r="U37" s="205">
        <v>51.336979641446369</v>
      </c>
      <c r="V37" s="206">
        <v>44.564070741545144</v>
      </c>
      <c r="W37" s="207">
        <v>45.535336436732962</v>
      </c>
      <c r="X37" s="207">
        <v>43.54005991458984</v>
      </c>
      <c r="Y37" s="208"/>
      <c r="Z37" s="207">
        <v>37.309959664908469</v>
      </c>
      <c r="AA37" s="209">
        <v>37.476573363158209</v>
      </c>
      <c r="AB37" s="210">
        <v>37.134297915737143</v>
      </c>
      <c r="AC37" s="211">
        <v>56.331739875529898</v>
      </c>
      <c r="AD37" s="212">
        <v>57.578679758043307</v>
      </c>
      <c r="AE37" s="212">
        <v>55.010680783876666</v>
      </c>
      <c r="AF37" s="213"/>
      <c r="AG37" s="212">
        <v>47.479029494001985</v>
      </c>
      <c r="AH37" s="212">
        <v>47.900412027702288</v>
      </c>
      <c r="AI37" s="214">
        <v>47.032599609919195</v>
      </c>
      <c r="AK37" s="215">
        <v>87.089479918165182</v>
      </c>
      <c r="AL37" s="216">
        <v>91.072943172179805</v>
      </c>
      <c r="AM37" s="216">
        <v>82.979654342594628</v>
      </c>
      <c r="AN37" s="217"/>
      <c r="AO37" s="216">
        <v>65.952406589856793</v>
      </c>
      <c r="AP37" s="216">
        <v>67.663273960983886</v>
      </c>
      <c r="AQ37" s="218">
        <v>64.18726755633341</v>
      </c>
      <c r="AR37" s="219">
        <f t="shared" si="6"/>
        <v>0.4502528427346853</v>
      </c>
      <c r="AS37" s="220">
        <f t="shared" si="7"/>
        <v>0.23243610074630541</v>
      </c>
      <c r="AT37" s="221">
        <f t="shared" si="8"/>
        <v>0.33810272625202564</v>
      </c>
      <c r="AU37" s="221">
        <f t="shared" si="9"/>
        <v>0.14624811186535164</v>
      </c>
      <c r="AV37" s="222">
        <f t="shared" si="10"/>
        <v>0.61734173464575981</v>
      </c>
      <c r="AW37" s="223">
        <f t="shared" si="11"/>
        <v>0.25545483150831583</v>
      </c>
      <c r="AX37" s="120">
        <v>37</v>
      </c>
      <c r="AY37" s="120">
        <v>37</v>
      </c>
    </row>
    <row r="38" spans="1:51" ht="9.75" customHeight="1" x14ac:dyDescent="0.2">
      <c r="A38" s="158">
        <v>49</v>
      </c>
      <c r="B38" s="158">
        <v>33</v>
      </c>
      <c r="C38" s="158" t="s">
        <v>157</v>
      </c>
      <c r="D38" s="195">
        <v>32.095335575376517</v>
      </c>
      <c r="E38" s="196">
        <v>32.744132135612865</v>
      </c>
      <c r="F38" s="196">
        <v>31.434474616292796</v>
      </c>
      <c r="G38" s="196">
        <v>31.74440707705805</v>
      </c>
      <c r="H38" s="197">
        <v>32.164589973920606</v>
      </c>
      <c r="I38" s="198">
        <v>31.316410861865407</v>
      </c>
      <c r="J38" s="199">
        <v>43.571894713943877</v>
      </c>
      <c r="K38" s="200">
        <v>44.64131374243734</v>
      </c>
      <c r="L38" s="200">
        <v>42.487954445904514</v>
      </c>
      <c r="M38" s="200">
        <v>43.049815096802263</v>
      </c>
      <c r="N38" s="200">
        <v>43.777009507346584</v>
      </c>
      <c r="O38" s="201">
        <v>42.312746386333771</v>
      </c>
      <c r="P38" s="202">
        <v>49.871904355251921</v>
      </c>
      <c r="Q38" s="203">
        <v>52.613538988860334</v>
      </c>
      <c r="R38" s="203">
        <v>47.148936170212771</v>
      </c>
      <c r="S38" s="203">
        <v>48.847139197267289</v>
      </c>
      <c r="T38" s="204">
        <v>50.899742930591266</v>
      </c>
      <c r="U38" s="205">
        <v>46.808510638297875</v>
      </c>
      <c r="V38" s="206">
        <v>42.951818018986209</v>
      </c>
      <c r="W38" s="207">
        <v>44.071353620146901</v>
      </c>
      <c r="X38" s="207">
        <v>41.776798825256975</v>
      </c>
      <c r="Y38" s="208"/>
      <c r="Z38" s="207">
        <v>37.524628336020058</v>
      </c>
      <c r="AA38" s="209">
        <v>38.370059461350117</v>
      </c>
      <c r="AB38" s="210">
        <v>36.637298091042588</v>
      </c>
      <c r="AC38" s="211">
        <v>53.534064812452151</v>
      </c>
      <c r="AD38" s="212">
        <v>55.802219979818368</v>
      </c>
      <c r="AE38" s="212">
        <v>51.213216313887457</v>
      </c>
      <c r="AF38" s="213"/>
      <c r="AG38" s="212">
        <v>47.180403164072466</v>
      </c>
      <c r="AH38" s="212">
        <v>49.293642785065586</v>
      </c>
      <c r="AI38" s="214">
        <v>45.018069179143005</v>
      </c>
      <c r="AK38" s="215">
        <v>75.746924428822496</v>
      </c>
      <c r="AL38" s="216">
        <v>79.649122807017548</v>
      </c>
      <c r="AM38" s="216">
        <v>71.83098591549296</v>
      </c>
      <c r="AN38" s="217"/>
      <c r="AO38" s="216">
        <v>61.159929701230233</v>
      </c>
      <c r="AP38" s="216">
        <v>64.561403508771932</v>
      </c>
      <c r="AQ38" s="218">
        <v>57.74647887323944</v>
      </c>
      <c r="AR38" s="219">
        <f t="shared" ref="AR38:AR69" si="12">(V38-D38)/D38</f>
        <v>0.33825732770772982</v>
      </c>
      <c r="AS38" s="220">
        <f t="shared" ref="AS38:AS69" si="13">(Z38-G38)/G38</f>
        <v>0.1820862883005121</v>
      </c>
      <c r="AT38" s="221">
        <f t="shared" ref="AT38:AT69" si="14">(AC38-J38)/J38</f>
        <v>0.22863752342906907</v>
      </c>
      <c r="AU38" s="221">
        <f t="shared" ref="AU38:AU69" si="15">(AG38-M38)/M38</f>
        <v>9.5949031557560002E-2</v>
      </c>
      <c r="AV38" s="222">
        <f t="shared" ref="AV38:AV69" si="16">(AK38-P38)/P38</f>
        <v>0.51882959770806747</v>
      </c>
      <c r="AW38" s="223">
        <f t="shared" ref="AW38:AW69" si="17">(AO38-S38)/S38</f>
        <v>0.2520677916108498</v>
      </c>
      <c r="AX38" s="120">
        <v>30</v>
      </c>
      <c r="AY38" s="120">
        <v>41</v>
      </c>
    </row>
    <row r="39" spans="1:51" ht="9.75" customHeight="1" x14ac:dyDescent="0.2">
      <c r="A39" s="158">
        <v>48</v>
      </c>
      <c r="B39" s="158">
        <v>34</v>
      </c>
      <c r="C39" s="158" t="s">
        <v>912</v>
      </c>
      <c r="D39" s="195">
        <v>31.833578792341676</v>
      </c>
      <c r="E39" s="196">
        <v>32.408987485779292</v>
      </c>
      <c r="F39" s="196">
        <v>31.21563836285889</v>
      </c>
      <c r="G39" s="196">
        <v>31.17820324005891</v>
      </c>
      <c r="H39" s="197">
        <v>31.626848691695109</v>
      </c>
      <c r="I39" s="198">
        <v>30.696395846059865</v>
      </c>
      <c r="J39" s="199">
        <v>44.829476916328545</v>
      </c>
      <c r="K39" s="200">
        <v>45.600337623971306</v>
      </c>
      <c r="L39" s="200">
        <v>43.995433789954333</v>
      </c>
      <c r="M39" s="200">
        <v>43.853492707533718</v>
      </c>
      <c r="N39" s="200">
        <v>44.439755222620811</v>
      </c>
      <c r="O39" s="201">
        <v>43.219178082191775</v>
      </c>
      <c r="P39" s="202">
        <v>60.582690659811476</v>
      </c>
      <c r="Q39" s="203">
        <v>62.217573221757327</v>
      </c>
      <c r="R39" s="203">
        <v>58.867427568042139</v>
      </c>
      <c r="S39" s="203">
        <v>58.676092544987149</v>
      </c>
      <c r="T39" s="204">
        <v>59.916317991631793</v>
      </c>
      <c r="U39" s="205">
        <v>57.374890254609298</v>
      </c>
      <c r="V39" s="206">
        <v>42.725631768953072</v>
      </c>
      <c r="W39" s="207">
        <v>43.162096494272824</v>
      </c>
      <c r="X39" s="207">
        <v>42.252726588943212</v>
      </c>
      <c r="Y39" s="208"/>
      <c r="Z39" s="207">
        <v>35.06317689530686</v>
      </c>
      <c r="AA39" s="209">
        <v>35.039916695591813</v>
      </c>
      <c r="AB39" s="210">
        <v>35.088379089883418</v>
      </c>
      <c r="AC39" s="211">
        <v>55.668642102550891</v>
      </c>
      <c r="AD39" s="212">
        <v>56.320987654320987</v>
      </c>
      <c r="AE39" s="212">
        <v>54.956896551724135</v>
      </c>
      <c r="AF39" s="213"/>
      <c r="AG39" s="212">
        <v>46.817830456068023</v>
      </c>
      <c r="AH39" s="212">
        <v>46.888888888888893</v>
      </c>
      <c r="AI39" s="214">
        <v>46.740301724137936</v>
      </c>
      <c r="AK39" s="215">
        <v>90.283277490100517</v>
      </c>
      <c r="AL39" s="216">
        <v>90.888119953863907</v>
      </c>
      <c r="AM39" s="216">
        <v>89.606197546804395</v>
      </c>
      <c r="AN39" s="217"/>
      <c r="AO39" s="216">
        <v>69.357295156868716</v>
      </c>
      <c r="AP39" s="216">
        <v>68.858131487889267</v>
      </c>
      <c r="AQ39" s="218">
        <v>69.916074887023882</v>
      </c>
      <c r="AR39" s="219">
        <f t="shared" si="12"/>
        <v>0.34215609396803787</v>
      </c>
      <c r="AS39" s="220">
        <f t="shared" si="13"/>
        <v>0.12460543750181192</v>
      </c>
      <c r="AT39" s="221">
        <f t="shared" si="14"/>
        <v>0.24178656392652048</v>
      </c>
      <c r="AU39" s="221">
        <f t="shared" si="15"/>
        <v>6.7596388919440684E-2</v>
      </c>
      <c r="AV39" s="222">
        <f t="shared" si="16"/>
        <v>0.49024872462443159</v>
      </c>
      <c r="AW39" s="223">
        <f t="shared" si="17"/>
        <v>0.18203670606886874</v>
      </c>
      <c r="AX39" s="120">
        <v>28</v>
      </c>
      <c r="AY39" s="120">
        <v>61</v>
      </c>
    </row>
    <row r="40" spans="1:51" ht="9.75" customHeight="1" x14ac:dyDescent="0.2">
      <c r="A40" s="158">
        <v>47</v>
      </c>
      <c r="B40" s="158">
        <v>35</v>
      </c>
      <c r="C40" s="158" t="s">
        <v>519</v>
      </c>
      <c r="D40" s="195">
        <v>33.929483903934596</v>
      </c>
      <c r="E40" s="196">
        <v>35.299950421417947</v>
      </c>
      <c r="F40" s="196">
        <v>32.472324723247233</v>
      </c>
      <c r="G40" s="196">
        <v>33.469596320899335</v>
      </c>
      <c r="H40" s="197">
        <v>34.804164600892413</v>
      </c>
      <c r="I40" s="198">
        <v>32.050606220347916</v>
      </c>
      <c r="J40" s="199">
        <v>46.097423359037052</v>
      </c>
      <c r="K40" s="200">
        <v>47.679021230658506</v>
      </c>
      <c r="L40" s="200">
        <v>44.365642237982662</v>
      </c>
      <c r="M40" s="200">
        <v>45.420349821327818</v>
      </c>
      <c r="N40" s="200">
        <v>46.95933789132782</v>
      </c>
      <c r="O40" s="201">
        <v>43.735224586288417</v>
      </c>
      <c r="P40" s="202">
        <v>57.296296296296298</v>
      </c>
      <c r="Q40" s="203">
        <v>58.19958129797628</v>
      </c>
      <c r="R40" s="203">
        <v>56.27466456195738</v>
      </c>
      <c r="S40" s="203">
        <v>55.962962962962962</v>
      </c>
      <c r="T40" s="204">
        <v>56.803907885554786</v>
      </c>
      <c r="U40" s="205">
        <v>55.011838989739545</v>
      </c>
      <c r="V40" s="206">
        <v>42.307692307692307</v>
      </c>
      <c r="W40" s="207">
        <v>43.410852713178294</v>
      </c>
      <c r="X40" s="207">
        <v>41.167040718178903</v>
      </c>
      <c r="Y40" s="208"/>
      <c r="Z40" s="207">
        <v>36.097099621689786</v>
      </c>
      <c r="AA40" s="209">
        <v>36.124031007751938</v>
      </c>
      <c r="AB40" s="210">
        <v>36.069252965694133</v>
      </c>
      <c r="AC40" s="211">
        <v>53.827048995258522</v>
      </c>
      <c r="AD40" s="212">
        <v>55.347593582887697</v>
      </c>
      <c r="AE40" s="212">
        <v>52.265446224256294</v>
      </c>
      <c r="AF40" s="213"/>
      <c r="AG40" s="212">
        <v>46.263264845337545</v>
      </c>
      <c r="AH40" s="212">
        <v>46.568627450980394</v>
      </c>
      <c r="AI40" s="214">
        <v>45.949656750572082</v>
      </c>
      <c r="AK40" s="215">
        <v>85.026178010471213</v>
      </c>
      <c r="AL40" s="216">
        <v>88.367346938775512</v>
      </c>
      <c r="AM40" s="216">
        <v>81.505376344086017</v>
      </c>
      <c r="AN40" s="217"/>
      <c r="AO40" s="216">
        <v>67.486910994764386</v>
      </c>
      <c r="AP40" s="216">
        <v>68.265306122448976</v>
      </c>
      <c r="AQ40" s="218">
        <v>66.666666666666657</v>
      </c>
      <c r="AR40" s="219">
        <f t="shared" si="12"/>
        <v>0.24693002780352166</v>
      </c>
      <c r="AS40" s="220">
        <f t="shared" si="13"/>
        <v>7.8504182590029212E-2</v>
      </c>
      <c r="AT40" s="221">
        <f t="shared" si="14"/>
        <v>0.16768021015010021</v>
      </c>
      <c r="AU40" s="221">
        <f t="shared" si="15"/>
        <v>1.8558091853663434E-2</v>
      </c>
      <c r="AV40" s="222">
        <f t="shared" si="16"/>
        <v>0.48397337186989187</v>
      </c>
      <c r="AW40" s="223">
        <f t="shared" si="17"/>
        <v>0.20592097740479051</v>
      </c>
      <c r="AX40" s="120">
        <v>23</v>
      </c>
      <c r="AY40" s="120">
        <v>56</v>
      </c>
    </row>
    <row r="41" spans="1:51" ht="9.75" customHeight="1" x14ac:dyDescent="0.2">
      <c r="A41" s="158">
        <v>46</v>
      </c>
      <c r="B41" s="158">
        <v>36</v>
      </c>
      <c r="C41" s="158" t="s">
        <v>779</v>
      </c>
      <c r="D41" s="195">
        <v>32.175222856014024</v>
      </c>
      <c r="E41" s="196">
        <v>32.835322195704059</v>
      </c>
      <c r="F41" s="196">
        <v>31.467744410907045</v>
      </c>
      <c r="G41" s="196">
        <v>31.930760303232336</v>
      </c>
      <c r="H41" s="197">
        <v>32.520286396181383</v>
      </c>
      <c r="I41" s="198">
        <v>31.2989205504681</v>
      </c>
      <c r="J41" s="199">
        <v>42.75319926873857</v>
      </c>
      <c r="K41" s="200">
        <v>43.98266552998011</v>
      </c>
      <c r="L41" s="200">
        <v>41.449450052734669</v>
      </c>
      <c r="M41" s="200">
        <v>42.391224862888485</v>
      </c>
      <c r="N41" s="200">
        <v>43.513782324524016</v>
      </c>
      <c r="O41" s="201">
        <v>41.200843754708458</v>
      </c>
      <c r="P41" s="202">
        <v>45.691454898855369</v>
      </c>
      <c r="Q41" s="203">
        <v>47.852846551965314</v>
      </c>
      <c r="R41" s="203">
        <v>43.399584692969448</v>
      </c>
      <c r="S41" s="203">
        <v>44.97876322798934</v>
      </c>
      <c r="T41" s="204">
        <v>46.92964050916212</v>
      </c>
      <c r="U41" s="205">
        <v>42.910115692672797</v>
      </c>
      <c r="V41" s="206">
        <v>41.358807195460585</v>
      </c>
      <c r="W41" s="207">
        <v>41.974518587468729</v>
      </c>
      <c r="X41" s="207">
        <v>40.694975851470865</v>
      </c>
      <c r="Y41" s="208"/>
      <c r="Z41" s="207">
        <v>37.000482916817582</v>
      </c>
      <c r="AA41" s="209">
        <v>37.32619698644482</v>
      </c>
      <c r="AB41" s="210">
        <v>36.649313178197332</v>
      </c>
      <c r="AC41" s="211">
        <v>51.679871202813196</v>
      </c>
      <c r="AD41" s="212">
        <v>52.467172335046087</v>
      </c>
      <c r="AE41" s="212">
        <v>50.828777993299248</v>
      </c>
      <c r="AF41" s="213"/>
      <c r="AG41" s="212">
        <v>46.261068508240477</v>
      </c>
      <c r="AH41" s="212">
        <v>46.684609738194276</v>
      </c>
      <c r="AI41" s="214">
        <v>45.803209310527244</v>
      </c>
      <c r="AK41" s="215">
        <v>70.189781021897815</v>
      </c>
      <c r="AL41" s="216">
        <v>72.594972594972589</v>
      </c>
      <c r="AM41" s="216">
        <v>67.636436597110745</v>
      </c>
      <c r="AN41" s="217"/>
      <c r="AO41" s="216">
        <v>57.742092457420924</v>
      </c>
      <c r="AP41" s="216">
        <v>59.194859194859198</v>
      </c>
      <c r="AQ41" s="218">
        <v>56.199839486356339</v>
      </c>
      <c r="AR41" s="219">
        <f t="shared" si="12"/>
        <v>0.28542410974256899</v>
      </c>
      <c r="AS41" s="220">
        <f t="shared" si="13"/>
        <v>0.15877237389402343</v>
      </c>
      <c r="AT41" s="221">
        <f t="shared" si="14"/>
        <v>0.20879541383472253</v>
      </c>
      <c r="AU41" s="221">
        <f t="shared" si="15"/>
        <v>9.1288790495408806E-2</v>
      </c>
      <c r="AV41" s="222">
        <f t="shared" si="16"/>
        <v>0.53616865948508374</v>
      </c>
      <c r="AW41" s="223">
        <f t="shared" si="17"/>
        <v>0.28376345442707129</v>
      </c>
      <c r="AX41" s="120">
        <v>33</v>
      </c>
      <c r="AY41" s="120">
        <v>27</v>
      </c>
    </row>
    <row r="42" spans="1:51" ht="9.75" customHeight="1" x14ac:dyDescent="0.2">
      <c r="A42" s="158">
        <v>45</v>
      </c>
      <c r="B42" s="158">
        <v>37</v>
      </c>
      <c r="C42" s="158" t="s">
        <v>599</v>
      </c>
      <c r="D42" s="195">
        <v>29.593352576721944</v>
      </c>
      <c r="E42" s="196">
        <v>30.162800545805297</v>
      </c>
      <c r="F42" s="196">
        <v>28.992628992628994</v>
      </c>
      <c r="G42" s="196">
        <v>29.307117235715406</v>
      </c>
      <c r="H42" s="197">
        <v>29.816967016421209</v>
      </c>
      <c r="I42" s="198">
        <v>28.769265132901495</v>
      </c>
      <c r="J42" s="199">
        <v>40.648017060626152</v>
      </c>
      <c r="K42" s="200">
        <v>41.529329608938546</v>
      </c>
      <c r="L42" s="200">
        <v>39.718714333051061</v>
      </c>
      <c r="M42" s="200">
        <v>40.223293489363989</v>
      </c>
      <c r="N42" s="200">
        <v>41.016061452513966</v>
      </c>
      <c r="O42" s="201">
        <v>39.387356871985567</v>
      </c>
      <c r="P42" s="202">
        <v>48.515929607643407</v>
      </c>
      <c r="Q42" s="203">
        <v>50.240021944863535</v>
      </c>
      <c r="R42" s="203">
        <v>46.705551955065886</v>
      </c>
      <c r="S42" s="203">
        <v>47.683445150865857</v>
      </c>
      <c r="T42" s="204">
        <v>49.231929776436701</v>
      </c>
      <c r="U42" s="205">
        <v>46.057463815078854</v>
      </c>
      <c r="V42" s="206">
        <v>41.357988852763583</v>
      </c>
      <c r="W42" s="207">
        <v>42.531202349353364</v>
      </c>
      <c r="X42" s="207">
        <v>40.117077832865419</v>
      </c>
      <c r="Y42" s="208"/>
      <c r="Z42" s="207">
        <v>36.0993381328379</v>
      </c>
      <c r="AA42" s="209">
        <v>36.663466425707348</v>
      </c>
      <c r="AB42" s="210">
        <v>35.502658144674747</v>
      </c>
      <c r="AC42" s="211">
        <v>52.555959795276564</v>
      </c>
      <c r="AD42" s="212">
        <v>53.927999999999997</v>
      </c>
      <c r="AE42" s="212">
        <v>51.105661494228571</v>
      </c>
      <c r="AF42" s="213"/>
      <c r="AG42" s="212">
        <v>46.167601899241539</v>
      </c>
      <c r="AH42" s="212">
        <v>46.911999999999999</v>
      </c>
      <c r="AI42" s="214">
        <v>45.380745000211405</v>
      </c>
      <c r="AK42" s="215">
        <v>76.303677342823249</v>
      </c>
      <c r="AL42" s="216">
        <v>79.097036284738252</v>
      </c>
      <c r="AM42" s="216">
        <v>73.350253807106597</v>
      </c>
      <c r="AN42" s="217"/>
      <c r="AO42" s="216">
        <v>61.556346381969163</v>
      </c>
      <c r="AP42" s="216">
        <v>62.902779060105253</v>
      </c>
      <c r="AQ42" s="218">
        <v>60.132760640374848</v>
      </c>
      <c r="AR42" s="219">
        <f t="shared" si="12"/>
        <v>0.39754320655428788</v>
      </c>
      <c r="AS42" s="220">
        <f t="shared" si="13"/>
        <v>0.23176011623705819</v>
      </c>
      <c r="AT42" s="221">
        <f t="shared" si="14"/>
        <v>0.29295261111728582</v>
      </c>
      <c r="AU42" s="221">
        <f t="shared" si="15"/>
        <v>0.14778273717067372</v>
      </c>
      <c r="AV42" s="222">
        <f t="shared" si="16"/>
        <v>0.57275513341502671</v>
      </c>
      <c r="AW42" s="223">
        <f t="shared" si="17"/>
        <v>0.29093747708897238</v>
      </c>
      <c r="AX42" s="120">
        <v>43</v>
      </c>
      <c r="AY42" s="120">
        <v>21</v>
      </c>
    </row>
    <row r="43" spans="1:51" ht="9.75" customHeight="1" x14ac:dyDescent="0.2">
      <c r="A43" s="158">
        <v>44</v>
      </c>
      <c r="B43" s="158">
        <v>38</v>
      </c>
      <c r="C43" s="158" t="s">
        <v>313</v>
      </c>
      <c r="D43" s="195">
        <v>29.589753109337291</v>
      </c>
      <c r="E43" s="196">
        <v>30.576729469293827</v>
      </c>
      <c r="F43" s="196">
        <v>28.536342006293651</v>
      </c>
      <c r="G43" s="196">
        <v>29.452385372192314</v>
      </c>
      <c r="H43" s="197">
        <v>30.389759815906803</v>
      </c>
      <c r="I43" s="198">
        <v>28.451914958937753</v>
      </c>
      <c r="J43" s="199">
        <v>39.456419868791002</v>
      </c>
      <c r="K43" s="200">
        <v>40.995841774176348</v>
      </c>
      <c r="L43" s="200">
        <v>37.80821917808219</v>
      </c>
      <c r="M43" s="200">
        <v>39.252439495010748</v>
      </c>
      <c r="N43" s="200">
        <v>40.718626719266446</v>
      </c>
      <c r="O43" s="201">
        <v>37.682648401826484</v>
      </c>
      <c r="P43" s="202">
        <v>39.355543418896779</v>
      </c>
      <c r="Q43" s="203">
        <v>42.312552653748945</v>
      </c>
      <c r="R43" s="203">
        <v>36.169729975039708</v>
      </c>
      <c r="S43" s="203">
        <v>38.951392681594754</v>
      </c>
      <c r="T43" s="204">
        <v>41.764953664700926</v>
      </c>
      <c r="U43" s="205">
        <v>35.920127070569549</v>
      </c>
      <c r="V43" s="206">
        <v>38.605403947309263</v>
      </c>
      <c r="W43" s="207">
        <v>39.874411302982729</v>
      </c>
      <c r="X43" s="207">
        <v>37.255265843926885</v>
      </c>
      <c r="Y43" s="208"/>
      <c r="Z43" s="207">
        <v>35.570741356831363</v>
      </c>
      <c r="AA43" s="209">
        <v>36.377114948543522</v>
      </c>
      <c r="AB43" s="210">
        <v>34.712814326807091</v>
      </c>
      <c r="AC43" s="211">
        <v>49.029503105590059</v>
      </c>
      <c r="AD43" s="212">
        <v>50.610446821900567</v>
      </c>
      <c r="AE43" s="212">
        <v>47.357209426174947</v>
      </c>
      <c r="AF43" s="213"/>
      <c r="AG43" s="212">
        <v>45.160455486542446</v>
      </c>
      <c r="AH43" s="212">
        <v>46.192573945877911</v>
      </c>
      <c r="AI43" s="214">
        <v>44.068699241113038</v>
      </c>
      <c r="AK43" s="215">
        <v>63.403367605423931</v>
      </c>
      <c r="AL43" s="216">
        <v>67.818762706941612</v>
      </c>
      <c r="AM43" s="216">
        <v>58.751529987760101</v>
      </c>
      <c r="AN43" s="217"/>
      <c r="AO43" s="216">
        <v>54.49262405006705</v>
      </c>
      <c r="AP43" s="216">
        <v>57.62416497240779</v>
      </c>
      <c r="AQ43" s="218">
        <v>51.193390452876372</v>
      </c>
      <c r="AR43" s="219">
        <f t="shared" si="12"/>
        <v>0.30468827518290476</v>
      </c>
      <c r="AS43" s="220">
        <f t="shared" si="13"/>
        <v>0.20773719708338936</v>
      </c>
      <c r="AT43" s="221">
        <f t="shared" si="14"/>
        <v>0.24262422360248442</v>
      </c>
      <c r="AU43" s="221">
        <f t="shared" si="15"/>
        <v>0.15051334560448523</v>
      </c>
      <c r="AV43" s="222">
        <f t="shared" si="16"/>
        <v>0.61104032869180147</v>
      </c>
      <c r="AW43" s="223">
        <f t="shared" si="17"/>
        <v>0.3989903902926637</v>
      </c>
      <c r="AX43" s="120">
        <v>50</v>
      </c>
      <c r="AY43" s="224">
        <v>4</v>
      </c>
    </row>
    <row r="44" spans="1:51" ht="9.75" customHeight="1" x14ac:dyDescent="0.2">
      <c r="A44" s="158">
        <v>43</v>
      </c>
      <c r="B44" s="158">
        <v>39</v>
      </c>
      <c r="C44" s="158" t="s">
        <v>537</v>
      </c>
      <c r="D44" s="195">
        <v>29.818123803446074</v>
      </c>
      <c r="E44" s="196">
        <v>30.764488286066584</v>
      </c>
      <c r="F44" s="196">
        <v>28.802910052910054</v>
      </c>
      <c r="G44" s="196">
        <v>29.554881940012763</v>
      </c>
      <c r="H44" s="197">
        <v>30.409987669543774</v>
      </c>
      <c r="I44" s="198">
        <v>28.637566137566139</v>
      </c>
      <c r="J44" s="199">
        <v>40.526128688233207</v>
      </c>
      <c r="K44" s="200">
        <v>41.840716089052101</v>
      </c>
      <c r="L44" s="200">
        <v>39.122978931896128</v>
      </c>
      <c r="M44" s="200">
        <v>40.135087095627441</v>
      </c>
      <c r="N44" s="200">
        <v>41.312829928850128</v>
      </c>
      <c r="O44" s="201">
        <v>38.87800097991181</v>
      </c>
      <c r="P44" s="202">
        <v>46.615491974877877</v>
      </c>
      <c r="Q44" s="203">
        <v>49.154804270462634</v>
      </c>
      <c r="R44" s="203">
        <v>43.832276938078984</v>
      </c>
      <c r="S44" s="203">
        <v>45.847871598046055</v>
      </c>
      <c r="T44" s="204">
        <v>48.131672597864764</v>
      </c>
      <c r="U44" s="205">
        <v>43.344709897610926</v>
      </c>
      <c r="V44" s="206">
        <v>40.491097632557228</v>
      </c>
      <c r="W44" s="207">
        <v>41.327990841442471</v>
      </c>
      <c r="X44" s="207">
        <v>39.610519975908453</v>
      </c>
      <c r="Y44" s="208"/>
      <c r="Z44" s="207">
        <v>36.235570338485616</v>
      </c>
      <c r="AA44" s="209">
        <v>36.65331043693952</v>
      </c>
      <c r="AB44" s="210">
        <v>35.796024894599476</v>
      </c>
      <c r="AC44" s="211">
        <v>50.291666666666671</v>
      </c>
      <c r="AD44" s="212">
        <v>51.025917926565882</v>
      </c>
      <c r="AE44" s="212">
        <v>49.513729977116704</v>
      </c>
      <c r="AF44" s="213"/>
      <c r="AG44" s="212">
        <v>45.111111111111114</v>
      </c>
      <c r="AH44" s="212">
        <v>45.437365010799134</v>
      </c>
      <c r="AI44" s="214">
        <v>44.765446224256294</v>
      </c>
      <c r="AK44" s="215">
        <v>71.222791293213831</v>
      </c>
      <c r="AL44" s="216">
        <v>74.952681388012621</v>
      </c>
      <c r="AM44" s="216">
        <v>67.381416504223523</v>
      </c>
      <c r="AN44" s="217"/>
      <c r="AO44" s="216">
        <v>59.282970550576188</v>
      </c>
      <c r="AP44" s="216">
        <v>61.892744479495263</v>
      </c>
      <c r="AQ44" s="218">
        <v>56.595191682910986</v>
      </c>
      <c r="AR44" s="219">
        <f t="shared" si="12"/>
        <v>0.35793579433316597</v>
      </c>
      <c r="AS44" s="220">
        <f t="shared" si="13"/>
        <v>0.22604348114239051</v>
      </c>
      <c r="AT44" s="221">
        <f t="shared" si="14"/>
        <v>0.24096893274853801</v>
      </c>
      <c r="AU44" s="221">
        <f t="shared" si="15"/>
        <v>0.12398189154610784</v>
      </c>
      <c r="AV44" s="222">
        <f t="shared" si="16"/>
        <v>0.52787814256250631</v>
      </c>
      <c r="AW44" s="223">
        <f t="shared" si="17"/>
        <v>0.29303648095853396</v>
      </c>
      <c r="AX44" s="120">
        <v>45</v>
      </c>
      <c r="AY44" s="120">
        <v>19</v>
      </c>
    </row>
    <row r="45" spans="1:51" ht="9.75" customHeight="1" x14ac:dyDescent="0.2">
      <c r="A45" s="158">
        <v>42</v>
      </c>
      <c r="B45" s="158">
        <v>40</v>
      </c>
      <c r="C45" s="158" t="s">
        <v>107</v>
      </c>
      <c r="D45" s="195">
        <v>31.252699784017281</v>
      </c>
      <c r="E45" s="196">
        <v>30.703624733475483</v>
      </c>
      <c r="F45" s="196">
        <v>31.816192560175054</v>
      </c>
      <c r="G45" s="196">
        <v>31.144708423326133</v>
      </c>
      <c r="H45" s="197">
        <v>30.618336886993603</v>
      </c>
      <c r="I45" s="198">
        <v>31.684901531728666</v>
      </c>
      <c r="J45" s="199">
        <v>42.358642972536344</v>
      </c>
      <c r="K45" s="200">
        <v>42.006472491909385</v>
      </c>
      <c r="L45" s="200">
        <v>42.70967741935484</v>
      </c>
      <c r="M45" s="200">
        <v>42.197092084006457</v>
      </c>
      <c r="N45" s="200">
        <v>41.877022653721681</v>
      </c>
      <c r="O45" s="201">
        <v>42.516129032258064</v>
      </c>
      <c r="P45" s="202">
        <v>40.053050397877982</v>
      </c>
      <c r="Q45" s="203">
        <v>42.914438502673796</v>
      </c>
      <c r="R45" s="203">
        <v>37.236842105263158</v>
      </c>
      <c r="S45" s="203">
        <v>39.721485411140584</v>
      </c>
      <c r="T45" s="204">
        <v>42.647058823529413</v>
      </c>
      <c r="U45" s="205">
        <v>36.84210526315789</v>
      </c>
      <c r="V45" s="206">
        <v>37.744714173844955</v>
      </c>
      <c r="W45" s="207">
        <v>38.814432989690722</v>
      </c>
      <c r="X45" s="207">
        <v>36.647276573241669</v>
      </c>
      <c r="Y45" s="208"/>
      <c r="Z45" s="207">
        <v>35.787000783085354</v>
      </c>
      <c r="AA45" s="209">
        <v>36.855670103092784</v>
      </c>
      <c r="AB45" s="210">
        <v>34.690639873083022</v>
      </c>
      <c r="AC45" s="211">
        <v>47.777777777777779</v>
      </c>
      <c r="AD45" s="212">
        <v>48.769574944071586</v>
      </c>
      <c r="AE45" s="212">
        <v>46.729708431836094</v>
      </c>
      <c r="AF45" s="213"/>
      <c r="AG45" s="212">
        <v>45.095785440613028</v>
      </c>
      <c r="AH45" s="212">
        <v>46.234153616703956</v>
      </c>
      <c r="AI45" s="214">
        <v>43.892828999211979</v>
      </c>
      <c r="AK45" s="215">
        <v>55.350877192982459</v>
      </c>
      <c r="AL45" s="216">
        <v>57.043478260869563</v>
      </c>
      <c r="AM45" s="216">
        <v>53.628318584070797</v>
      </c>
      <c r="AN45" s="217"/>
      <c r="AO45" s="216">
        <v>49.210526315789473</v>
      </c>
      <c r="AP45" s="216">
        <v>51.130434782608688</v>
      </c>
      <c r="AQ45" s="218">
        <v>47.256637168141594</v>
      </c>
      <c r="AR45" s="219">
        <f t="shared" si="12"/>
        <v>0.20772651433933742</v>
      </c>
      <c r="AS45" s="220">
        <f t="shared" si="13"/>
        <v>0.14905557299365599</v>
      </c>
      <c r="AT45" s="221">
        <f t="shared" si="14"/>
        <v>0.12793457072633288</v>
      </c>
      <c r="AU45" s="221">
        <f t="shared" si="15"/>
        <v>6.869414960717718E-2</v>
      </c>
      <c r="AV45" s="222">
        <f t="shared" si="16"/>
        <v>0.38193911932148267</v>
      </c>
      <c r="AW45" s="223">
        <f t="shared" si="17"/>
        <v>0.23888937703189522</v>
      </c>
      <c r="AX45" s="120">
        <v>35</v>
      </c>
      <c r="AY45" s="120">
        <v>45</v>
      </c>
    </row>
    <row r="46" spans="1:51" ht="9.75" customHeight="1" x14ac:dyDescent="0.2">
      <c r="A46" s="158">
        <v>41</v>
      </c>
      <c r="B46" s="158">
        <v>41</v>
      </c>
      <c r="C46" s="158" t="s">
        <v>742</v>
      </c>
      <c r="D46" s="195">
        <v>29.542999864992574</v>
      </c>
      <c r="E46" s="196">
        <v>29.767198535181794</v>
      </c>
      <c r="F46" s="196">
        <v>29.303850446428569</v>
      </c>
      <c r="G46" s="196">
        <v>29.380990954502494</v>
      </c>
      <c r="H46" s="197">
        <v>29.53832069055715</v>
      </c>
      <c r="I46" s="198">
        <v>29.213169642857146</v>
      </c>
      <c r="J46" s="199">
        <v>40.050817058589075</v>
      </c>
      <c r="K46" s="200">
        <v>40.287284295767861</v>
      </c>
      <c r="L46" s="200">
        <v>39.797917311062996</v>
      </c>
      <c r="M46" s="200">
        <v>39.811677959346355</v>
      </c>
      <c r="N46" s="200">
        <v>39.949869854429771</v>
      </c>
      <c r="O46" s="201">
        <v>39.663882874523146</v>
      </c>
      <c r="P46" s="202">
        <v>46.54296875</v>
      </c>
      <c r="Q46" s="203">
        <v>47.831850028403707</v>
      </c>
      <c r="R46" s="203">
        <v>45.170397257511596</v>
      </c>
      <c r="S46" s="203">
        <v>46.07421875</v>
      </c>
      <c r="T46" s="204">
        <v>47.169096761976895</v>
      </c>
      <c r="U46" s="205">
        <v>44.908247630570678</v>
      </c>
      <c r="V46" s="206">
        <v>39.204617800602691</v>
      </c>
      <c r="W46" s="207">
        <v>39.607972872384416</v>
      </c>
      <c r="X46" s="207">
        <v>38.7794245858762</v>
      </c>
      <c r="Y46" s="208"/>
      <c r="Z46" s="207">
        <v>34.939094265947965</v>
      </c>
      <c r="AA46" s="209">
        <v>34.901993218096109</v>
      </c>
      <c r="AB46" s="210">
        <v>34.978204010462079</v>
      </c>
      <c r="AC46" s="211">
        <v>50.309439403953618</v>
      </c>
      <c r="AD46" s="212">
        <v>50.929411764705875</v>
      </c>
      <c r="AE46" s="212">
        <v>49.662286626550411</v>
      </c>
      <c r="AF46" s="213"/>
      <c r="AG46" s="212">
        <v>45.039956738568762</v>
      </c>
      <c r="AH46" s="212">
        <v>45.2</v>
      </c>
      <c r="AI46" s="214">
        <v>44.872896966719885</v>
      </c>
      <c r="AK46" s="215">
        <v>71.34761575673808</v>
      </c>
      <c r="AL46" s="216">
        <v>73.31887201735357</v>
      </c>
      <c r="AM46" s="216">
        <v>69.297998308429655</v>
      </c>
      <c r="AN46" s="217"/>
      <c r="AO46" s="216">
        <v>59.225984796129929</v>
      </c>
      <c r="AP46" s="216">
        <v>60.113882863340564</v>
      </c>
      <c r="AQ46" s="218">
        <v>58.302791091062865</v>
      </c>
      <c r="AR46" s="219">
        <f t="shared" si="12"/>
        <v>0.32703577767194852</v>
      </c>
      <c r="AS46" s="220">
        <f t="shared" si="13"/>
        <v>0.18917344619357432</v>
      </c>
      <c r="AT46" s="221">
        <f t="shared" si="14"/>
        <v>0.25614015140708685</v>
      </c>
      <c r="AU46" s="221">
        <f t="shared" si="15"/>
        <v>0.13132525548310869</v>
      </c>
      <c r="AV46" s="222">
        <f t="shared" si="16"/>
        <v>0.53294080014477119</v>
      </c>
      <c r="AW46" s="223">
        <f t="shared" si="17"/>
        <v>0.28544740210337105</v>
      </c>
      <c r="AX46" s="120">
        <v>46</v>
      </c>
      <c r="AY46" s="120">
        <v>25</v>
      </c>
    </row>
    <row r="47" spans="1:51" ht="9.75" customHeight="1" x14ac:dyDescent="0.2">
      <c r="A47" s="158">
        <v>40</v>
      </c>
      <c r="B47" s="158">
        <v>42</v>
      </c>
      <c r="C47" s="158" t="s">
        <v>296</v>
      </c>
      <c r="D47" s="195">
        <v>31.127197518097212</v>
      </c>
      <c r="E47" s="196">
        <v>31.596339603457039</v>
      </c>
      <c r="F47" s="196">
        <v>30.641767490794319</v>
      </c>
      <c r="G47" s="196">
        <v>30.894519131334025</v>
      </c>
      <c r="H47" s="197">
        <v>31.316725978647685</v>
      </c>
      <c r="I47" s="198">
        <v>30.457653866386114</v>
      </c>
      <c r="J47" s="199">
        <v>40.653185227380611</v>
      </c>
      <c r="K47" s="200">
        <v>41.08168179292462</v>
      </c>
      <c r="L47" s="200">
        <v>40.202571094663028</v>
      </c>
      <c r="M47" s="200">
        <v>40.311402259565178</v>
      </c>
      <c r="N47" s="200">
        <v>40.674198925726984</v>
      </c>
      <c r="O47" s="201">
        <v>39.929879236462796</v>
      </c>
      <c r="P47" s="202">
        <v>46.175321049692911</v>
      </c>
      <c r="Q47" s="203">
        <v>47.978142076502735</v>
      </c>
      <c r="R47" s="203">
        <v>44.292237442922371</v>
      </c>
      <c r="S47" s="203">
        <v>45.505304299274144</v>
      </c>
      <c r="T47" s="204">
        <v>47.176684881602917</v>
      </c>
      <c r="U47" s="205">
        <v>43.759512937595133</v>
      </c>
      <c r="V47" s="206">
        <v>42.093810444874272</v>
      </c>
      <c r="W47" s="207">
        <v>44.163887565507387</v>
      </c>
      <c r="X47" s="207">
        <v>39.960726558664703</v>
      </c>
      <c r="Y47" s="208"/>
      <c r="Z47" s="207">
        <v>37.000322372662794</v>
      </c>
      <c r="AA47" s="209">
        <v>38.558043512783861</v>
      </c>
      <c r="AB47" s="210">
        <v>35.395189003436428</v>
      </c>
      <c r="AC47" s="211">
        <v>51.010158657687477</v>
      </c>
      <c r="AD47" s="212">
        <v>53.463787674313991</v>
      </c>
      <c r="AE47" s="212">
        <v>48.482039397450755</v>
      </c>
      <c r="AF47" s="213"/>
      <c r="AG47" s="212">
        <v>44.857892934596507</v>
      </c>
      <c r="AH47" s="212">
        <v>46.941070625281149</v>
      </c>
      <c r="AI47" s="214">
        <v>42.711471610660482</v>
      </c>
      <c r="AK47" s="215">
        <v>72.086933752291174</v>
      </c>
      <c r="AL47" s="216">
        <v>74.130105900151293</v>
      </c>
      <c r="AM47" s="216">
        <v>69.880174291938999</v>
      </c>
      <c r="AN47" s="217"/>
      <c r="AO47" s="216">
        <v>57.973291437549101</v>
      </c>
      <c r="AP47" s="216">
        <v>59.505799293998997</v>
      </c>
      <c r="AQ47" s="218">
        <v>56.31808278867102</v>
      </c>
      <c r="AR47" s="219">
        <f t="shared" si="12"/>
        <v>0.35231610299645899</v>
      </c>
      <c r="AS47" s="220">
        <f t="shared" si="13"/>
        <v>0.19763386558543661</v>
      </c>
      <c r="AT47" s="221">
        <f t="shared" si="14"/>
        <v>0.25476413157735223</v>
      </c>
      <c r="AU47" s="221">
        <f t="shared" si="15"/>
        <v>0.11278423523340789</v>
      </c>
      <c r="AV47" s="222">
        <f t="shared" si="16"/>
        <v>0.56115717473220661</v>
      </c>
      <c r="AW47" s="223">
        <f t="shared" si="17"/>
        <v>0.27398975416749016</v>
      </c>
      <c r="AX47" s="120">
        <v>42</v>
      </c>
      <c r="AY47" s="120">
        <v>28</v>
      </c>
    </row>
    <row r="48" spans="1:51" ht="9.75" customHeight="1" x14ac:dyDescent="0.2">
      <c r="A48" s="158">
        <v>39</v>
      </c>
      <c r="B48" s="158">
        <v>43</v>
      </c>
      <c r="C48" s="158" t="s">
        <v>210</v>
      </c>
      <c r="D48" s="195">
        <v>30.624493106244934</v>
      </c>
      <c r="E48" s="196">
        <v>31.318464812041924</v>
      </c>
      <c r="F48" s="196">
        <v>29.888898170578898</v>
      </c>
      <c r="G48" s="196">
        <v>30.215733982157339</v>
      </c>
      <c r="H48" s="197">
        <v>30.848766648278037</v>
      </c>
      <c r="I48" s="198">
        <v>29.544733105003758</v>
      </c>
      <c r="J48" s="199">
        <v>41.401673135803655</v>
      </c>
      <c r="K48" s="200">
        <v>42.375225637058392</v>
      </c>
      <c r="L48" s="200">
        <v>40.371206669809681</v>
      </c>
      <c r="M48" s="200">
        <v>40.794136792111665</v>
      </c>
      <c r="N48" s="200">
        <v>41.676629861452987</v>
      </c>
      <c r="O48" s="201">
        <v>39.860053100419343</v>
      </c>
      <c r="P48" s="202">
        <v>49.243016561233922</v>
      </c>
      <c r="Q48" s="203">
        <v>51.348974964135316</v>
      </c>
      <c r="R48" s="203">
        <v>47.033692591513734</v>
      </c>
      <c r="S48" s="203">
        <v>48.04890184092686</v>
      </c>
      <c r="T48" s="204">
        <v>49.969919940765422</v>
      </c>
      <c r="U48" s="205">
        <v>46.033595494708223</v>
      </c>
      <c r="V48" s="206">
        <v>41.250428061249451</v>
      </c>
      <c r="W48" s="207">
        <v>42.114654517843583</v>
      </c>
      <c r="X48" s="207">
        <v>40.3311458859162</v>
      </c>
      <c r="Y48" s="208"/>
      <c r="Z48" s="207">
        <v>35.469888948681572</v>
      </c>
      <c r="AA48" s="209">
        <v>35.905466970387245</v>
      </c>
      <c r="AB48" s="210">
        <v>35.006562342251392</v>
      </c>
      <c r="AC48" s="211">
        <v>51.626934337097452</v>
      </c>
      <c r="AD48" s="212">
        <v>52.646103896103888</v>
      </c>
      <c r="AE48" s="212">
        <v>50.543572044866266</v>
      </c>
      <c r="AF48" s="213"/>
      <c r="AG48" s="212">
        <v>44.830614805520703</v>
      </c>
      <c r="AH48" s="212">
        <v>45.416666666666664</v>
      </c>
      <c r="AI48" s="214">
        <v>44.20765027322404</v>
      </c>
      <c r="AK48" s="215">
        <v>76.06412382531785</v>
      </c>
      <c r="AL48" s="216">
        <v>78.403844937709479</v>
      </c>
      <c r="AM48" s="216">
        <v>73.587684069611782</v>
      </c>
      <c r="AN48" s="217"/>
      <c r="AO48" s="216">
        <v>60.212011836243619</v>
      </c>
      <c r="AP48" s="216">
        <v>61.506355530259917</v>
      </c>
      <c r="AQ48" s="218">
        <v>58.842034805890229</v>
      </c>
      <c r="AR48" s="219">
        <f t="shared" si="12"/>
        <v>0.34697504765679471</v>
      </c>
      <c r="AS48" s="220">
        <f t="shared" si="13"/>
        <v>0.17388804685753648</v>
      </c>
      <c r="AT48" s="221">
        <f t="shared" si="14"/>
        <v>0.24697700423249605</v>
      </c>
      <c r="AU48" s="221">
        <f t="shared" si="15"/>
        <v>9.8947503999877978E-2</v>
      </c>
      <c r="AV48" s="222">
        <f t="shared" si="16"/>
        <v>0.54466824205888675</v>
      </c>
      <c r="AW48" s="223">
        <f t="shared" si="17"/>
        <v>0.25314022858596374</v>
      </c>
      <c r="AX48" s="120">
        <v>39</v>
      </c>
      <c r="AY48" s="120">
        <v>40</v>
      </c>
    </row>
    <row r="49" spans="1:51" ht="9.75" customHeight="1" x14ac:dyDescent="0.2">
      <c r="A49" s="158">
        <v>38</v>
      </c>
      <c r="B49" s="158">
        <v>44</v>
      </c>
      <c r="C49" s="158" t="s">
        <v>476</v>
      </c>
      <c r="D49" s="195">
        <v>32.181961202248189</v>
      </c>
      <c r="E49" s="196">
        <v>32.885906040268459</v>
      </c>
      <c r="F49" s="196">
        <v>31.439704943243278</v>
      </c>
      <c r="G49" s="196">
        <v>31.804514139991625</v>
      </c>
      <c r="H49" s="197">
        <v>32.438478747203582</v>
      </c>
      <c r="I49" s="198">
        <v>31.136046708631454</v>
      </c>
      <c r="J49" s="199">
        <v>42.773574823522793</v>
      </c>
      <c r="K49" s="200">
        <v>43.726318857475952</v>
      </c>
      <c r="L49" s="200">
        <v>41.763399323998065</v>
      </c>
      <c r="M49" s="200">
        <v>42.215784983735041</v>
      </c>
      <c r="N49" s="200">
        <v>43.066890119498694</v>
      </c>
      <c r="O49" s="201">
        <v>41.313375181071947</v>
      </c>
      <c r="P49" s="202">
        <v>50.727088886846218</v>
      </c>
      <c r="Q49" s="203">
        <v>52.713483347046832</v>
      </c>
      <c r="R49" s="203">
        <v>48.627184025414117</v>
      </c>
      <c r="S49" s="203">
        <v>49.633238349112965</v>
      </c>
      <c r="T49" s="204">
        <v>51.418452402246629</v>
      </c>
      <c r="U49" s="205">
        <v>47.746010135390662</v>
      </c>
      <c r="V49" s="206">
        <v>41.384976163660767</v>
      </c>
      <c r="W49" s="207">
        <v>42.532672374943672</v>
      </c>
      <c r="X49" s="207">
        <v>40.173474565520742</v>
      </c>
      <c r="Y49" s="208"/>
      <c r="Z49" s="207">
        <v>35.36186494283907</v>
      </c>
      <c r="AA49" s="209">
        <v>36.011716989634976</v>
      </c>
      <c r="AB49" s="210">
        <v>34.675884815425597</v>
      </c>
      <c r="AC49" s="211">
        <v>51.788995903907896</v>
      </c>
      <c r="AD49" s="212">
        <v>53.225040987142982</v>
      </c>
      <c r="AE49" s="212">
        <v>50.275162596079504</v>
      </c>
      <c r="AF49" s="213"/>
      <c r="AG49" s="212">
        <v>44.56658917303222</v>
      </c>
      <c r="AH49" s="212">
        <v>45.534558633186641</v>
      </c>
      <c r="AI49" s="214">
        <v>43.546186382862601</v>
      </c>
      <c r="AK49" s="215">
        <v>76.842780200051294</v>
      </c>
      <c r="AL49" s="216">
        <v>79.56439769795594</v>
      </c>
      <c r="AM49" s="216">
        <v>73.930126367208231</v>
      </c>
      <c r="AN49" s="217"/>
      <c r="AO49" s="216">
        <v>60.110284688381633</v>
      </c>
      <c r="AP49" s="216">
        <v>61.877356618376666</v>
      </c>
      <c r="AQ49" s="218">
        <v>58.219178082191782</v>
      </c>
      <c r="AR49" s="219">
        <f t="shared" si="12"/>
        <v>0.28596812057463011</v>
      </c>
      <c r="AS49" s="220">
        <f t="shared" si="13"/>
        <v>0.11185049981236349</v>
      </c>
      <c r="AT49" s="221">
        <f t="shared" si="14"/>
        <v>0.21077081159527458</v>
      </c>
      <c r="AU49" s="221">
        <f t="shared" si="15"/>
        <v>5.5685431177056169E-2</v>
      </c>
      <c r="AV49" s="222">
        <f t="shared" si="16"/>
        <v>0.51482732177791113</v>
      </c>
      <c r="AW49" s="223">
        <f t="shared" si="17"/>
        <v>0.21108931610657058</v>
      </c>
      <c r="AX49" s="120">
        <v>34</v>
      </c>
      <c r="AY49" s="120">
        <v>55</v>
      </c>
    </row>
    <row r="50" spans="1:51" ht="9.75" customHeight="1" x14ac:dyDescent="0.2">
      <c r="A50" s="158">
        <v>37</v>
      </c>
      <c r="B50" s="158">
        <v>45</v>
      </c>
      <c r="C50" s="158" t="s">
        <v>656</v>
      </c>
      <c r="D50" s="195">
        <v>30.266904388089095</v>
      </c>
      <c r="E50" s="196">
        <v>30.885338052360385</v>
      </c>
      <c r="F50" s="196">
        <v>29.619949907437654</v>
      </c>
      <c r="G50" s="196">
        <v>29.907661193751828</v>
      </c>
      <c r="H50" s="197">
        <v>30.458543694373603</v>
      </c>
      <c r="I50" s="198">
        <v>29.33137318958946</v>
      </c>
      <c r="J50" s="199">
        <v>41.384907751999364</v>
      </c>
      <c r="K50" s="200">
        <v>42.634935448747861</v>
      </c>
      <c r="L50" s="200">
        <v>40.088709677419352</v>
      </c>
      <c r="M50" s="200">
        <v>40.850423628157415</v>
      </c>
      <c r="N50" s="200">
        <v>41.997200186654219</v>
      </c>
      <c r="O50" s="201">
        <v>39.661290322580648</v>
      </c>
      <c r="P50" s="202">
        <v>47.937024972855589</v>
      </c>
      <c r="Q50" s="203">
        <v>50.671960904092849</v>
      </c>
      <c r="R50" s="203">
        <v>45.115033091711318</v>
      </c>
      <c r="S50" s="203">
        <v>46.890026368853732</v>
      </c>
      <c r="T50" s="204">
        <v>49.419670128283443</v>
      </c>
      <c r="U50" s="205">
        <v>44.279861329971638</v>
      </c>
      <c r="V50" s="206">
        <v>38.973848229775747</v>
      </c>
      <c r="W50" s="207">
        <v>39.843602194614363</v>
      </c>
      <c r="X50" s="207">
        <v>38.070600563232695</v>
      </c>
      <c r="Y50" s="208"/>
      <c r="Z50" s="207">
        <v>34.01015228426396</v>
      </c>
      <c r="AA50" s="209">
        <v>34.533644447247276</v>
      </c>
      <c r="AB50" s="210">
        <v>33.466500753159998</v>
      </c>
      <c r="AC50" s="211">
        <v>50.405674811071442</v>
      </c>
      <c r="AD50" s="212">
        <v>51.157742402315485</v>
      </c>
      <c r="AE50" s="212">
        <v>49.614762674783606</v>
      </c>
      <c r="AF50" s="213"/>
      <c r="AG50" s="212">
        <v>44.554684964532434</v>
      </c>
      <c r="AH50" s="212">
        <v>45.115774240231552</v>
      </c>
      <c r="AI50" s="214">
        <v>43.964615238276423</v>
      </c>
      <c r="AK50" s="215">
        <v>73.386393371129515</v>
      </c>
      <c r="AL50" s="216">
        <v>75.942090696189055</v>
      </c>
      <c r="AM50" s="216">
        <v>70.703910614525142</v>
      </c>
      <c r="AN50" s="217"/>
      <c r="AO50" s="216">
        <v>59.627126035761016</v>
      </c>
      <c r="AP50" s="216">
        <v>61.720246966148608</v>
      </c>
      <c r="AQ50" s="218">
        <v>57.430167597765362</v>
      </c>
      <c r="AR50" s="219">
        <f t="shared" si="12"/>
        <v>0.28767209655947129</v>
      </c>
      <c r="AS50" s="220">
        <f t="shared" si="13"/>
        <v>0.13717191270607296</v>
      </c>
      <c r="AT50" s="221">
        <f t="shared" si="14"/>
        <v>0.21797238532291452</v>
      </c>
      <c r="AU50" s="221">
        <f t="shared" si="15"/>
        <v>9.0678651709788949E-2</v>
      </c>
      <c r="AV50" s="222">
        <f t="shared" si="16"/>
        <v>0.53089169410668824</v>
      </c>
      <c r="AW50" s="223">
        <f t="shared" si="17"/>
        <v>0.27163771601902498</v>
      </c>
      <c r="AX50" s="120">
        <v>38</v>
      </c>
      <c r="AY50" s="120">
        <v>29</v>
      </c>
    </row>
    <row r="51" spans="1:51" ht="9.75" customHeight="1" x14ac:dyDescent="0.2">
      <c r="A51" s="158">
        <v>36</v>
      </c>
      <c r="B51" s="158">
        <v>46</v>
      </c>
      <c r="C51" s="158" t="s">
        <v>571</v>
      </c>
      <c r="D51" s="195">
        <v>29.938673109087532</v>
      </c>
      <c r="E51" s="196">
        <v>31.319179822173833</v>
      </c>
      <c r="F51" s="196">
        <v>28.489811464482955</v>
      </c>
      <c r="G51" s="196">
        <v>29.529827169671062</v>
      </c>
      <c r="H51" s="197">
        <v>30.738522954091817</v>
      </c>
      <c r="I51" s="198">
        <v>28.261283565035235</v>
      </c>
      <c r="J51" s="199">
        <v>41.206920038141945</v>
      </c>
      <c r="K51" s="200">
        <v>42.925659472422062</v>
      </c>
      <c r="L51" s="200">
        <v>39.409141583054627</v>
      </c>
      <c r="M51" s="200">
        <v>40.607546655768964</v>
      </c>
      <c r="N51" s="200">
        <v>42.073008260058621</v>
      </c>
      <c r="O51" s="201">
        <v>39.074693422519509</v>
      </c>
      <c r="P51" s="202">
        <v>53.732524399894487</v>
      </c>
      <c r="Q51" s="203">
        <v>57.07692307692308</v>
      </c>
      <c r="R51" s="203">
        <v>50.190114068441062</v>
      </c>
      <c r="S51" s="203">
        <v>52.571880770245315</v>
      </c>
      <c r="T51" s="204">
        <v>55.435897435897438</v>
      </c>
      <c r="U51" s="205">
        <v>49.538294405214558</v>
      </c>
      <c r="V51" s="206">
        <v>40.393325387365913</v>
      </c>
      <c r="W51" s="207">
        <v>40.372242647058826</v>
      </c>
      <c r="X51" s="207">
        <v>40.416047548291232</v>
      </c>
      <c r="Y51" s="208"/>
      <c r="Z51" s="207">
        <v>33.992848629320619</v>
      </c>
      <c r="AA51" s="209">
        <v>34.053308823529413</v>
      </c>
      <c r="AB51" s="210">
        <v>33.927686973749381</v>
      </c>
      <c r="AC51" s="211">
        <v>52.115059221658214</v>
      </c>
      <c r="AD51" s="212">
        <v>51.35842880523731</v>
      </c>
      <c r="AE51" s="212">
        <v>52.92469352014011</v>
      </c>
      <c r="AF51" s="213"/>
      <c r="AG51" s="212">
        <v>44.39932318104907</v>
      </c>
      <c r="AH51" s="212">
        <v>44.02618657937807</v>
      </c>
      <c r="AI51" s="214">
        <v>44.798598949211907</v>
      </c>
      <c r="AK51" s="215">
        <v>83.644859813084111</v>
      </c>
      <c r="AL51" s="216">
        <v>82.022471910112358</v>
      </c>
      <c r="AM51" s="216">
        <v>85.40145985401459</v>
      </c>
      <c r="AN51" s="217"/>
      <c r="AO51" s="216">
        <v>65.887850467289724</v>
      </c>
      <c r="AP51" s="216">
        <v>65.243445692883896</v>
      </c>
      <c r="AQ51" s="218">
        <v>66.585563665855645</v>
      </c>
      <c r="AR51" s="219">
        <f t="shared" si="12"/>
        <v>0.34920225890388557</v>
      </c>
      <c r="AS51" s="220">
        <f t="shared" si="13"/>
        <v>0.15113605081418671</v>
      </c>
      <c r="AT51" s="221">
        <f t="shared" si="14"/>
        <v>0.26471619750807579</v>
      </c>
      <c r="AU51" s="221">
        <f t="shared" si="15"/>
        <v>9.3376153881520499E-2</v>
      </c>
      <c r="AV51" s="222">
        <f t="shared" si="16"/>
        <v>0.55668956088071608</v>
      </c>
      <c r="AW51" s="223">
        <f t="shared" si="17"/>
        <v>0.2532907231384614</v>
      </c>
      <c r="AX51" s="120">
        <v>41</v>
      </c>
      <c r="AY51" s="120">
        <v>39</v>
      </c>
    </row>
    <row r="52" spans="1:51" ht="9.75" customHeight="1" x14ac:dyDescent="0.2">
      <c r="A52" s="158">
        <v>35</v>
      </c>
      <c r="B52" s="158">
        <v>47</v>
      </c>
      <c r="C52" s="158" t="s">
        <v>249</v>
      </c>
      <c r="D52" s="195">
        <v>30.029654341580947</v>
      </c>
      <c r="E52" s="196">
        <v>29.9512987012987</v>
      </c>
      <c r="F52" s="196">
        <v>30.112445206784827</v>
      </c>
      <c r="G52" s="196">
        <v>29.621907144842925</v>
      </c>
      <c r="H52" s="197">
        <v>29.536435786435788</v>
      </c>
      <c r="I52" s="198">
        <v>29.712216504669335</v>
      </c>
      <c r="J52" s="199">
        <v>40.368291347207006</v>
      </c>
      <c r="K52" s="200">
        <v>40.270161829610807</v>
      </c>
      <c r="L52" s="200">
        <v>40.471182162389567</v>
      </c>
      <c r="M52" s="200">
        <v>39.765881708652792</v>
      </c>
      <c r="N52" s="200">
        <v>39.654941821586199</v>
      </c>
      <c r="O52" s="201">
        <v>39.882204459402608</v>
      </c>
      <c r="P52" s="202">
        <v>51.800890327802506</v>
      </c>
      <c r="Q52" s="203">
        <v>52.630187681734078</v>
      </c>
      <c r="R52" s="203">
        <v>50.936639118457308</v>
      </c>
      <c r="S52" s="203">
        <v>50.613786591123699</v>
      </c>
      <c r="T52" s="204">
        <v>51.414221517314296</v>
      </c>
      <c r="U52" s="205">
        <v>49.77961432506887</v>
      </c>
      <c r="V52" s="206">
        <v>40.917462875561185</v>
      </c>
      <c r="W52" s="207">
        <v>41.45987033310977</v>
      </c>
      <c r="X52" s="207">
        <v>40.34171808258187</v>
      </c>
      <c r="Y52" s="208"/>
      <c r="Z52" s="207">
        <v>34.799125129503857</v>
      </c>
      <c r="AA52" s="209">
        <v>34.842387659289074</v>
      </c>
      <c r="AB52" s="210">
        <v>34.753203607024204</v>
      </c>
      <c r="AC52" s="211">
        <v>51.389230390951553</v>
      </c>
      <c r="AD52" s="212">
        <v>51.430387794024156</v>
      </c>
      <c r="AE52" s="212">
        <v>51.345405313927905</v>
      </c>
      <c r="AF52" s="213"/>
      <c r="AG52" s="212">
        <v>44.28325547086304</v>
      </c>
      <c r="AH52" s="212">
        <v>43.88111888111888</v>
      </c>
      <c r="AI52" s="214">
        <v>44.711457099339988</v>
      </c>
      <c r="AK52" s="215">
        <v>75.872898577498617</v>
      </c>
      <c r="AL52" s="216">
        <v>76.156328433130156</v>
      </c>
      <c r="AM52" s="216">
        <v>75.571646341463421</v>
      </c>
      <c r="AN52" s="217"/>
      <c r="AO52" s="216">
        <v>59.855902457047847</v>
      </c>
      <c r="AP52" s="216">
        <v>59.125134456794548</v>
      </c>
      <c r="AQ52" s="218">
        <v>60.632621951219512</v>
      </c>
      <c r="AR52" s="219">
        <f t="shared" si="12"/>
        <v>0.36256856006844851</v>
      </c>
      <c r="AS52" s="220">
        <f t="shared" si="13"/>
        <v>0.17477665969803255</v>
      </c>
      <c r="AT52" s="221">
        <f t="shared" si="14"/>
        <v>0.27300979744110626</v>
      </c>
      <c r="AU52" s="221">
        <f t="shared" si="15"/>
        <v>0.11359923552826184</v>
      </c>
      <c r="AV52" s="222">
        <f t="shared" si="16"/>
        <v>0.46470259675780545</v>
      </c>
      <c r="AW52" s="223">
        <f t="shared" si="17"/>
        <v>0.18260075936592676</v>
      </c>
      <c r="AX52" s="120">
        <v>48</v>
      </c>
      <c r="AY52" s="120">
        <v>60</v>
      </c>
    </row>
    <row r="53" spans="1:51" ht="9.75" customHeight="1" x14ac:dyDescent="0.2">
      <c r="A53" s="158">
        <v>34</v>
      </c>
      <c r="B53" s="158">
        <v>48</v>
      </c>
      <c r="C53" s="158" t="s">
        <v>64</v>
      </c>
      <c r="D53" s="195">
        <v>29.612519906344314</v>
      </c>
      <c r="E53" s="196">
        <v>30.063416046101622</v>
      </c>
      <c r="F53" s="196">
        <v>29.135006595203151</v>
      </c>
      <c r="G53" s="196">
        <v>29.308003591036847</v>
      </c>
      <c r="H53" s="197">
        <v>29.687129963423942</v>
      </c>
      <c r="I53" s="198">
        <v>28.906496739554498</v>
      </c>
      <c r="J53" s="199">
        <v>39.129535476466899</v>
      </c>
      <c r="K53" s="200">
        <v>39.776450931886181</v>
      </c>
      <c r="L53" s="200">
        <v>38.442166104727171</v>
      </c>
      <c r="M53" s="200">
        <v>38.679157158679956</v>
      </c>
      <c r="N53" s="200">
        <v>39.220816226087635</v>
      </c>
      <c r="O53" s="201">
        <v>38.103626229959403</v>
      </c>
      <c r="P53" s="202">
        <v>48.686900251292272</v>
      </c>
      <c r="Q53" s="203">
        <v>50.453241246222987</v>
      </c>
      <c r="R53" s="203">
        <v>46.827899518973808</v>
      </c>
      <c r="S53" s="203">
        <v>47.808028332226606</v>
      </c>
      <c r="T53" s="204">
        <v>49.363938755300509</v>
      </c>
      <c r="U53" s="205">
        <v>46.170497060395512</v>
      </c>
      <c r="V53" s="206">
        <v>40.45514336907862</v>
      </c>
      <c r="W53" s="207">
        <v>41.248171110385989</v>
      </c>
      <c r="X53" s="207">
        <v>39.615513206285527</v>
      </c>
      <c r="Y53" s="208"/>
      <c r="Z53" s="207">
        <v>35.338028397741603</v>
      </c>
      <c r="AA53" s="209">
        <v>35.696767470500937</v>
      </c>
      <c r="AB53" s="210">
        <v>34.958207957204948</v>
      </c>
      <c r="AC53" s="211">
        <v>49.658227749889441</v>
      </c>
      <c r="AD53" s="212">
        <v>50.64288301340094</v>
      </c>
      <c r="AE53" s="212">
        <v>48.616323076186063</v>
      </c>
      <c r="AF53" s="213"/>
      <c r="AG53" s="212">
        <v>43.385290991333491</v>
      </c>
      <c r="AH53" s="212">
        <v>43.928830134009416</v>
      </c>
      <c r="AI53" s="214">
        <v>42.810149625536944</v>
      </c>
      <c r="AK53" s="215">
        <v>75.011222236187663</v>
      </c>
      <c r="AL53" s="216">
        <v>77.080439010836344</v>
      </c>
      <c r="AM53" s="216">
        <v>72.796550314114711</v>
      </c>
      <c r="AN53" s="217"/>
      <c r="AO53" s="216">
        <v>60.494137503815558</v>
      </c>
      <c r="AP53" s="216">
        <v>61.628230063906642</v>
      </c>
      <c r="AQ53" s="218">
        <v>59.280324151518528</v>
      </c>
      <c r="AR53" s="219">
        <f t="shared" si="12"/>
        <v>0.36614997632846963</v>
      </c>
      <c r="AS53" s="220">
        <f t="shared" si="13"/>
        <v>0.20574669263889728</v>
      </c>
      <c r="AT53" s="221">
        <f t="shared" si="14"/>
        <v>0.26907276422319554</v>
      </c>
      <c r="AU53" s="221">
        <f t="shared" si="15"/>
        <v>0.12167105434450852</v>
      </c>
      <c r="AV53" s="222">
        <f t="shared" si="16"/>
        <v>0.54068593089774042</v>
      </c>
      <c r="AW53" s="223">
        <f t="shared" si="17"/>
        <v>0.26535520526868195</v>
      </c>
      <c r="AX53" s="120">
        <v>53</v>
      </c>
      <c r="AY53" s="120">
        <v>31</v>
      </c>
    </row>
    <row r="54" spans="1:51" ht="9.75" customHeight="1" x14ac:dyDescent="0.2">
      <c r="A54" s="158">
        <v>33</v>
      </c>
      <c r="B54" s="158">
        <v>49</v>
      </c>
      <c r="C54" s="158" t="s">
        <v>668</v>
      </c>
      <c r="D54" s="195">
        <v>30.332108586308991</v>
      </c>
      <c r="E54" s="196">
        <v>30.884085082796371</v>
      </c>
      <c r="F54" s="196">
        <v>29.746323529411768</v>
      </c>
      <c r="G54" s="196">
        <v>29.836264402668284</v>
      </c>
      <c r="H54" s="197">
        <v>30.26744266611238</v>
      </c>
      <c r="I54" s="198">
        <v>29.378676470588232</v>
      </c>
      <c r="J54" s="199">
        <v>41.43851017115044</v>
      </c>
      <c r="K54" s="200">
        <v>42.248441444690613</v>
      </c>
      <c r="L54" s="200">
        <v>40.583886049798842</v>
      </c>
      <c r="M54" s="200">
        <v>40.703118800095226</v>
      </c>
      <c r="N54" s="200">
        <v>41.331341130403423</v>
      </c>
      <c r="O54" s="201">
        <v>40.040230509948898</v>
      </c>
      <c r="P54" s="202">
        <v>52.243275336878511</v>
      </c>
      <c r="Q54" s="203">
        <v>54.112554112554115</v>
      </c>
      <c r="R54" s="203">
        <v>50.275540483255618</v>
      </c>
      <c r="S54" s="203">
        <v>50.807992152408488</v>
      </c>
      <c r="T54" s="204">
        <v>52.320547669384879</v>
      </c>
      <c r="U54" s="205">
        <v>49.215769393810938</v>
      </c>
      <c r="V54" s="206">
        <v>39.346535511548296</v>
      </c>
      <c r="W54" s="207">
        <v>40.1321326376031</v>
      </c>
      <c r="X54" s="207">
        <v>38.512728896828939</v>
      </c>
      <c r="Y54" s="208"/>
      <c r="Z54" s="207">
        <v>32.770724097586339</v>
      </c>
      <c r="AA54" s="209">
        <v>33.071031812826121</v>
      </c>
      <c r="AB54" s="210">
        <v>32.451987494417153</v>
      </c>
      <c r="AC54" s="211">
        <v>50.859796661227563</v>
      </c>
      <c r="AD54" s="212">
        <v>51.746631713710912</v>
      </c>
      <c r="AE54" s="212">
        <v>49.919172324603942</v>
      </c>
      <c r="AF54" s="213"/>
      <c r="AG54" s="212">
        <v>42.892556796786749</v>
      </c>
      <c r="AH54" s="212">
        <v>43.321343656648175</v>
      </c>
      <c r="AI54" s="214">
        <v>42.437762689945032</v>
      </c>
      <c r="AK54" s="215">
        <v>81.322841659861922</v>
      </c>
      <c r="AL54" s="216">
        <v>83.311527838348596</v>
      </c>
      <c r="AM54" s="216">
        <v>79.247572815533985</v>
      </c>
      <c r="AN54" s="217"/>
      <c r="AO54" s="216">
        <v>62.474946180684434</v>
      </c>
      <c r="AP54" s="216">
        <v>63.221398459078358</v>
      </c>
      <c r="AQ54" s="218">
        <v>61.695995145631066</v>
      </c>
      <c r="AR54" s="219">
        <f t="shared" si="12"/>
        <v>0.29719090908530338</v>
      </c>
      <c r="AS54" s="220">
        <f t="shared" si="13"/>
        <v>9.8352114571542096E-2</v>
      </c>
      <c r="AT54" s="221">
        <f t="shared" si="14"/>
        <v>0.22735582073692015</v>
      </c>
      <c r="AU54" s="221">
        <f t="shared" si="15"/>
        <v>5.3790423467166885E-2</v>
      </c>
      <c r="AV54" s="222">
        <f t="shared" si="16"/>
        <v>0.55661836160674549</v>
      </c>
      <c r="AW54" s="223">
        <f t="shared" si="17"/>
        <v>0.2296283229079126</v>
      </c>
      <c r="AX54" s="120">
        <v>40</v>
      </c>
      <c r="AY54" s="120">
        <v>51</v>
      </c>
    </row>
    <row r="55" spans="1:51" ht="9.75" customHeight="1" x14ac:dyDescent="0.2">
      <c r="A55" s="158">
        <v>32</v>
      </c>
      <c r="B55" s="158">
        <v>50</v>
      </c>
      <c r="C55" s="158" t="s">
        <v>736</v>
      </c>
      <c r="D55" s="195">
        <v>28.813275226282265</v>
      </c>
      <c r="E55" s="196">
        <v>30.049848287819682</v>
      </c>
      <c r="F55" s="196">
        <v>27.497116493656286</v>
      </c>
      <c r="G55" s="196">
        <v>28.489216672253882</v>
      </c>
      <c r="H55" s="197">
        <v>29.670567837017771</v>
      </c>
      <c r="I55" s="198">
        <v>27.231833910034602</v>
      </c>
      <c r="J55" s="199">
        <v>40.249031087655645</v>
      </c>
      <c r="K55" s="200">
        <v>41.989478718316597</v>
      </c>
      <c r="L55" s="200">
        <v>38.384010932695595</v>
      </c>
      <c r="M55" s="200">
        <v>39.770759462356722</v>
      </c>
      <c r="N55" s="200">
        <v>41.43153196237845</v>
      </c>
      <c r="O55" s="201">
        <v>37.991117184830884</v>
      </c>
      <c r="P55" s="202">
        <v>49.918540241120887</v>
      </c>
      <c r="Q55" s="203">
        <v>53.423366834170849</v>
      </c>
      <c r="R55" s="203">
        <v>46.140825998645902</v>
      </c>
      <c r="S55" s="203">
        <v>48.97360703812317</v>
      </c>
      <c r="T55" s="204">
        <v>52.324120603015075</v>
      </c>
      <c r="U55" s="205">
        <v>45.362220717670951</v>
      </c>
      <c r="V55" s="206">
        <v>37.024461229298041</v>
      </c>
      <c r="W55" s="207">
        <v>38.643511554765489</v>
      </c>
      <c r="X55" s="207">
        <v>35.361056476538351</v>
      </c>
      <c r="Y55" s="208"/>
      <c r="Z55" s="207">
        <v>31.633289446330814</v>
      </c>
      <c r="AA55" s="209">
        <v>32.298646246410499</v>
      </c>
      <c r="AB55" s="210">
        <v>30.949704973307107</v>
      </c>
      <c r="AC55" s="211">
        <v>48.77879956491644</v>
      </c>
      <c r="AD55" s="212">
        <v>50.319829424307038</v>
      </c>
      <c r="AE55" s="212">
        <v>47.174000807428342</v>
      </c>
      <c r="AF55" s="213"/>
      <c r="AG55" s="212">
        <v>42.638188470285769</v>
      </c>
      <c r="AH55" s="212">
        <v>43.419267299864316</v>
      </c>
      <c r="AI55" s="214">
        <v>41.824788050060555</v>
      </c>
      <c r="AK55" s="215">
        <v>74.599954924498533</v>
      </c>
      <c r="AL55" s="216">
        <v>78.172138420585625</v>
      </c>
      <c r="AM55" s="216">
        <v>70.911589555657343</v>
      </c>
      <c r="AN55" s="217"/>
      <c r="AO55" s="216">
        <v>60.604011719630378</v>
      </c>
      <c r="AP55" s="216">
        <v>62.377994676131323</v>
      </c>
      <c r="AQ55" s="218">
        <v>58.77233165368758</v>
      </c>
      <c r="AR55" s="219">
        <f t="shared" si="12"/>
        <v>0.28497926523555628</v>
      </c>
      <c r="AS55" s="220">
        <f t="shared" si="13"/>
        <v>0.11036009905948015</v>
      </c>
      <c r="AT55" s="221">
        <f t="shared" si="14"/>
        <v>0.21192481525044388</v>
      </c>
      <c r="AU55" s="221">
        <f t="shared" si="15"/>
        <v>7.2098925107102543E-2</v>
      </c>
      <c r="AV55" s="222">
        <f t="shared" si="16"/>
        <v>0.49443382286740206</v>
      </c>
      <c r="AW55" s="223">
        <f t="shared" si="17"/>
        <v>0.23748311355652443</v>
      </c>
      <c r="AX55" s="120">
        <v>47</v>
      </c>
      <c r="AY55" s="120">
        <v>46</v>
      </c>
    </row>
    <row r="56" spans="1:51" ht="9.75" customHeight="1" x14ac:dyDescent="0.2">
      <c r="A56" s="158">
        <v>31</v>
      </c>
      <c r="B56" s="158">
        <v>51</v>
      </c>
      <c r="C56" s="158" t="s">
        <v>612</v>
      </c>
      <c r="D56" s="195">
        <v>27.220548141770699</v>
      </c>
      <c r="E56" s="196">
        <v>27.574466501702354</v>
      </c>
      <c r="F56" s="196">
        <v>26.845981175914623</v>
      </c>
      <c r="G56" s="196">
        <v>26.783373989572873</v>
      </c>
      <c r="H56" s="197">
        <v>27.053526577238646</v>
      </c>
      <c r="I56" s="198">
        <v>26.49745992990194</v>
      </c>
      <c r="J56" s="199">
        <v>37.890602846934726</v>
      </c>
      <c r="K56" s="200">
        <v>38.529598805540964</v>
      </c>
      <c r="L56" s="200">
        <v>37.218099810854063</v>
      </c>
      <c r="M56" s="200">
        <v>37.242669993761695</v>
      </c>
      <c r="N56" s="200">
        <v>37.755412392512511</v>
      </c>
      <c r="O56" s="201">
        <v>36.703040884620982</v>
      </c>
      <c r="P56" s="202">
        <v>46.922439966878279</v>
      </c>
      <c r="Q56" s="203">
        <v>48.742308107524565</v>
      </c>
      <c r="R56" s="203">
        <v>45.018075011296879</v>
      </c>
      <c r="S56" s="203">
        <v>45.661054374827494</v>
      </c>
      <c r="T56" s="204">
        <v>47.230918708841628</v>
      </c>
      <c r="U56" s="205">
        <v>44.018300948938091</v>
      </c>
      <c r="V56" s="206">
        <v>37.336633434341095</v>
      </c>
      <c r="W56" s="207">
        <v>38.483650736615168</v>
      </c>
      <c r="X56" s="207">
        <v>36.118662660371058</v>
      </c>
      <c r="Y56" s="208"/>
      <c r="Z56" s="207">
        <v>31.846360250745992</v>
      </c>
      <c r="AA56" s="209">
        <v>32.462720086237873</v>
      </c>
      <c r="AB56" s="210">
        <v>31.191872943196451</v>
      </c>
      <c r="AC56" s="211">
        <v>48.870629663788044</v>
      </c>
      <c r="AD56" s="212">
        <v>50.240400233902925</v>
      </c>
      <c r="AE56" s="212">
        <v>47.409281530516758</v>
      </c>
      <c r="AF56" s="213"/>
      <c r="AG56" s="212">
        <v>42.315754171208184</v>
      </c>
      <c r="AH56" s="212">
        <v>43.155090637385484</v>
      </c>
      <c r="AI56" s="214">
        <v>41.420302914774894</v>
      </c>
      <c r="AK56" s="215">
        <v>74.421806167400888</v>
      </c>
      <c r="AL56" s="216">
        <v>77.709096459096457</v>
      </c>
      <c r="AM56" s="216">
        <v>70.925324675324674</v>
      </c>
      <c r="AN56" s="217"/>
      <c r="AO56" s="216">
        <v>59.046570169918191</v>
      </c>
      <c r="AP56" s="216">
        <v>61.065323565323567</v>
      </c>
      <c r="AQ56" s="218">
        <v>56.899350649350644</v>
      </c>
      <c r="AR56" s="219">
        <f t="shared" si="12"/>
        <v>0.3716341507850453</v>
      </c>
      <c r="AS56" s="220">
        <f t="shared" si="13"/>
        <v>0.18903466990918349</v>
      </c>
      <c r="AT56" s="221">
        <f t="shared" si="14"/>
        <v>0.28978232046634173</v>
      </c>
      <c r="AU56" s="221">
        <f t="shared" si="15"/>
        <v>0.1362169838600791</v>
      </c>
      <c r="AV56" s="222">
        <f t="shared" si="16"/>
        <v>0.58606002202643181</v>
      </c>
      <c r="AW56" s="223">
        <f t="shared" si="17"/>
        <v>0.29314951173072351</v>
      </c>
      <c r="AX56" s="120">
        <v>57</v>
      </c>
      <c r="AY56" s="120">
        <v>18</v>
      </c>
    </row>
    <row r="57" spans="1:51" ht="9.75" customHeight="1" x14ac:dyDescent="0.2">
      <c r="A57" s="158">
        <v>30</v>
      </c>
      <c r="B57" s="158">
        <v>52</v>
      </c>
      <c r="C57" s="158" t="s">
        <v>26</v>
      </c>
      <c r="D57" s="195">
        <v>28.995552829320658</v>
      </c>
      <c r="E57" s="196">
        <v>29.5510399808188</v>
      </c>
      <c r="F57" s="196">
        <v>28.41351588996357</v>
      </c>
      <c r="G57" s="196">
        <v>28.688851403159028</v>
      </c>
      <c r="H57" s="197">
        <v>29.263321944494397</v>
      </c>
      <c r="I57" s="198">
        <v>28.086923753297327</v>
      </c>
      <c r="J57" s="199">
        <v>40.192500684244138</v>
      </c>
      <c r="K57" s="200">
        <v>40.893348725690437</v>
      </c>
      <c r="L57" s="200">
        <v>39.452208986023827</v>
      </c>
      <c r="M57" s="200">
        <v>39.736337925371771</v>
      </c>
      <c r="N57" s="200">
        <v>40.467098836693012</v>
      </c>
      <c r="O57" s="201">
        <v>38.964449863990247</v>
      </c>
      <c r="P57" s="202">
        <v>47.452574525745256</v>
      </c>
      <c r="Q57" s="203">
        <v>49.102112676056336</v>
      </c>
      <c r="R57" s="203">
        <v>45.714285714285715</v>
      </c>
      <c r="S57" s="203">
        <v>46.549232158988261</v>
      </c>
      <c r="T57" s="204">
        <v>48.257042253521128</v>
      </c>
      <c r="U57" s="205">
        <v>44.749536178107604</v>
      </c>
      <c r="V57" s="206">
        <v>37.057959552592926</v>
      </c>
      <c r="W57" s="207">
        <v>37.950831738554399</v>
      </c>
      <c r="X57" s="207">
        <v>36.122464718130637</v>
      </c>
      <c r="Y57" s="208"/>
      <c r="Z57" s="207">
        <v>31.804315896508868</v>
      </c>
      <c r="AA57" s="209">
        <v>32.099219785072869</v>
      </c>
      <c r="AB57" s="210">
        <v>31.495334310171973</v>
      </c>
      <c r="AC57" s="211">
        <v>47.826787729006611</v>
      </c>
      <c r="AD57" s="212">
        <v>48.739760554505359</v>
      </c>
      <c r="AE57" s="212">
        <v>46.870531294687048</v>
      </c>
      <c r="AF57" s="213"/>
      <c r="AG57" s="212">
        <v>41.691291033148872</v>
      </c>
      <c r="AH57" s="212">
        <v>42.134005461037596</v>
      </c>
      <c r="AI57" s="214">
        <v>41.227587724122763</v>
      </c>
      <c r="AK57" s="215">
        <v>74.166146158650847</v>
      </c>
      <c r="AL57" s="216">
        <v>76.061120543293711</v>
      </c>
      <c r="AM57" s="216">
        <v>72.153529108706849</v>
      </c>
      <c r="AN57" s="217"/>
      <c r="AO57" s="216">
        <v>59.900062460961898</v>
      </c>
      <c r="AP57" s="216">
        <v>60.805238903710887</v>
      </c>
      <c r="AQ57" s="218">
        <v>58.938691396187536</v>
      </c>
      <c r="AR57" s="219">
        <f t="shared" si="12"/>
        <v>0.2780566651282973</v>
      </c>
      <c r="AS57" s="220">
        <f t="shared" si="13"/>
        <v>0.10859495382261229</v>
      </c>
      <c r="AT57" s="221">
        <f t="shared" si="14"/>
        <v>0.18994307183666206</v>
      </c>
      <c r="AU57" s="221">
        <f t="shared" si="15"/>
        <v>4.9198119651807606E-2</v>
      </c>
      <c r="AV57" s="222">
        <f t="shared" si="16"/>
        <v>0.56295305154438402</v>
      </c>
      <c r="AW57" s="223">
        <f t="shared" si="17"/>
        <v>0.28681096728672262</v>
      </c>
      <c r="AX57" s="120">
        <v>49</v>
      </c>
      <c r="AY57" s="120">
        <v>24</v>
      </c>
    </row>
    <row r="58" spans="1:51" ht="9.75" customHeight="1" x14ac:dyDescent="0.2">
      <c r="A58" s="158">
        <v>29</v>
      </c>
      <c r="B58" s="158">
        <v>53</v>
      </c>
      <c r="C58" s="158" t="s">
        <v>935</v>
      </c>
      <c r="D58" s="195">
        <v>27.321034690194505</v>
      </c>
      <c r="E58" s="196">
        <v>28.114922310172968</v>
      </c>
      <c r="F58" s="196">
        <v>26.484817292846113</v>
      </c>
      <c r="G58" s="196">
        <v>27.065369961900942</v>
      </c>
      <c r="H58" s="197">
        <v>27.841297762142091</v>
      </c>
      <c r="I58" s="198">
        <v>26.248069994853317</v>
      </c>
      <c r="J58" s="199">
        <v>36.966062024575777</v>
      </c>
      <c r="K58" s="200">
        <v>38.186498855835239</v>
      </c>
      <c r="L58" s="200">
        <v>35.688622754491014</v>
      </c>
      <c r="M58" s="200">
        <v>36.593036863662959</v>
      </c>
      <c r="N58" s="200">
        <v>37.786041189931353</v>
      </c>
      <c r="O58" s="201">
        <v>35.344311377245511</v>
      </c>
      <c r="P58" s="202">
        <v>44.401764120073977</v>
      </c>
      <c r="Q58" s="203">
        <v>47.580191333708498</v>
      </c>
      <c r="R58" s="203">
        <v>41.151079136690647</v>
      </c>
      <c r="S58" s="203">
        <v>43.676198605776072</v>
      </c>
      <c r="T58" s="204">
        <v>46.792346651660097</v>
      </c>
      <c r="U58" s="205">
        <v>40.489208633093526</v>
      </c>
      <c r="V58" s="206">
        <v>36.932222006848875</v>
      </c>
      <c r="W58" s="207">
        <v>37.105494781843326</v>
      </c>
      <c r="X58" s="207">
        <v>36.749069643806486</v>
      </c>
      <c r="Y58" s="208"/>
      <c r="Z58" s="207">
        <v>32.641984880790851</v>
      </c>
      <c r="AA58" s="209">
        <v>32.27712812775053</v>
      </c>
      <c r="AB58" s="210">
        <v>33.027644869750134</v>
      </c>
      <c r="AC58" s="211">
        <v>46.818848551521818</v>
      </c>
      <c r="AD58" s="212">
        <v>47.047244094488185</v>
      </c>
      <c r="AE58" s="212">
        <v>46.578947368421055</v>
      </c>
      <c r="AF58" s="213"/>
      <c r="AG58" s="212">
        <v>41.574990832416574</v>
      </c>
      <c r="AH58" s="212">
        <v>41.159627773800999</v>
      </c>
      <c r="AI58" s="214">
        <v>42.011278195488721</v>
      </c>
      <c r="AK58" s="215">
        <v>69.468659194686595</v>
      </c>
      <c r="AL58" s="216">
        <v>71.029954862535902</v>
      </c>
      <c r="AM58" s="216">
        <v>67.870642587148254</v>
      </c>
      <c r="AN58" s="217"/>
      <c r="AO58" s="216">
        <v>57.596513075965127</v>
      </c>
      <c r="AP58" s="216">
        <v>57.529749692244557</v>
      </c>
      <c r="AQ58" s="218">
        <v>57.66484670306594</v>
      </c>
      <c r="AR58" s="219">
        <f t="shared" si="12"/>
        <v>0.35178709099563554</v>
      </c>
      <c r="AS58" s="220">
        <f t="shared" si="13"/>
        <v>0.2060424419374253</v>
      </c>
      <c r="AT58" s="221">
        <f t="shared" si="14"/>
        <v>0.26653600592878168</v>
      </c>
      <c r="AU58" s="221">
        <f t="shared" si="15"/>
        <v>0.13614486240415635</v>
      </c>
      <c r="AV58" s="222">
        <f t="shared" si="16"/>
        <v>0.56454727805015092</v>
      </c>
      <c r="AW58" s="223">
        <f t="shared" si="17"/>
        <v>0.31871625541028947</v>
      </c>
      <c r="AX58" s="224">
        <v>61</v>
      </c>
      <c r="AY58" s="120">
        <v>13</v>
      </c>
    </row>
    <row r="59" spans="1:51" ht="9.75" customHeight="1" x14ac:dyDescent="0.2">
      <c r="A59" s="158">
        <v>28</v>
      </c>
      <c r="B59" s="158">
        <v>54</v>
      </c>
      <c r="C59" s="158" t="s">
        <v>51</v>
      </c>
      <c r="D59" s="195">
        <v>27.180962598137221</v>
      </c>
      <c r="E59" s="196">
        <v>28.311762466692041</v>
      </c>
      <c r="F59" s="196">
        <v>25.992599259925992</v>
      </c>
      <c r="G59" s="196">
        <v>26.971278100160923</v>
      </c>
      <c r="H59" s="197">
        <v>28.054815378759042</v>
      </c>
      <c r="I59" s="198">
        <v>25.83258325832583</v>
      </c>
      <c r="J59" s="199">
        <v>37.599011699731122</v>
      </c>
      <c r="K59" s="200">
        <v>38.646196789951155</v>
      </c>
      <c r="L59" s="200">
        <v>36.461491813220128</v>
      </c>
      <c r="M59" s="200">
        <v>37.286534408836566</v>
      </c>
      <c r="N59" s="200">
        <v>38.269364968597344</v>
      </c>
      <c r="O59" s="201">
        <v>36.218920557913883</v>
      </c>
      <c r="P59" s="202">
        <v>46.606399770411819</v>
      </c>
      <c r="Q59" s="203">
        <v>48.88090632771484</v>
      </c>
      <c r="R59" s="203">
        <v>44.149253731343286</v>
      </c>
      <c r="S59" s="203">
        <v>45.989381546850339</v>
      </c>
      <c r="T59" s="204">
        <v>48.13484387952473</v>
      </c>
      <c r="U59" s="205">
        <v>43.671641791044777</v>
      </c>
      <c r="V59" s="206">
        <v>35.658135823630239</v>
      </c>
      <c r="W59" s="207">
        <v>37.657196087564046</v>
      </c>
      <c r="X59" s="207">
        <v>33.597407274036726</v>
      </c>
      <c r="Y59" s="208"/>
      <c r="Z59" s="207">
        <v>30.941545008570248</v>
      </c>
      <c r="AA59" s="209">
        <v>32.30088495575221</v>
      </c>
      <c r="AB59" s="210">
        <v>29.54027127595727</v>
      </c>
      <c r="AC59" s="211">
        <v>46.487218554257659</v>
      </c>
      <c r="AD59" s="212">
        <v>49.05126498002663</v>
      </c>
      <c r="AE59" s="212">
        <v>43.833964863933858</v>
      </c>
      <c r="AF59" s="213"/>
      <c r="AG59" s="212">
        <v>40.942949043507703</v>
      </c>
      <c r="AH59" s="212">
        <v>42.859520639147803</v>
      </c>
      <c r="AI59" s="214">
        <v>38.959696865311741</v>
      </c>
      <c r="AK59" s="215">
        <v>70.622682022252576</v>
      </c>
      <c r="AL59" s="216">
        <v>74.244120940649495</v>
      </c>
      <c r="AM59" s="216">
        <v>66.653027823240592</v>
      </c>
      <c r="AN59" s="217"/>
      <c r="AO59" s="216">
        <v>57.837204762834283</v>
      </c>
      <c r="AP59" s="216">
        <v>60.358342665173566</v>
      </c>
      <c r="AQ59" s="218">
        <v>55.073649754500821</v>
      </c>
      <c r="AR59" s="219">
        <f t="shared" si="12"/>
        <v>0.31187906590453057</v>
      </c>
      <c r="AS59" s="220">
        <f t="shared" si="13"/>
        <v>0.14720351381440974</v>
      </c>
      <c r="AT59" s="221">
        <f t="shared" si="14"/>
        <v>0.23639469370919924</v>
      </c>
      <c r="AU59" s="221">
        <f t="shared" si="15"/>
        <v>9.8062603367198437E-2</v>
      </c>
      <c r="AV59" s="222">
        <f t="shared" si="16"/>
        <v>0.51530009548361533</v>
      </c>
      <c r="AW59" s="223">
        <f t="shared" si="17"/>
        <v>0.25762084240933575</v>
      </c>
      <c r="AX59" s="120">
        <v>56</v>
      </c>
      <c r="AY59" s="120">
        <v>35</v>
      </c>
    </row>
    <row r="60" spans="1:51" ht="9.75" customHeight="1" x14ac:dyDescent="0.2">
      <c r="A60" s="158">
        <v>27</v>
      </c>
      <c r="B60" s="158">
        <v>55</v>
      </c>
      <c r="C60" s="158" t="s">
        <v>866</v>
      </c>
      <c r="D60" s="195">
        <v>29.714620381216054</v>
      </c>
      <c r="E60" s="196">
        <v>30.275990869474995</v>
      </c>
      <c r="F60" s="196">
        <v>29.122922134733159</v>
      </c>
      <c r="G60" s="196">
        <v>29.179533595996165</v>
      </c>
      <c r="H60" s="197">
        <v>29.700145258352357</v>
      </c>
      <c r="I60" s="198">
        <v>28.630796150481192</v>
      </c>
      <c r="J60" s="199">
        <v>39.739078869341768</v>
      </c>
      <c r="K60" s="200">
        <v>40.34034034034034</v>
      </c>
      <c r="L60" s="200">
        <v>39.104647383815404</v>
      </c>
      <c r="M60" s="200">
        <v>38.944455425973516</v>
      </c>
      <c r="N60" s="200">
        <v>39.485639485639481</v>
      </c>
      <c r="O60" s="201">
        <v>38.373415664608387</v>
      </c>
      <c r="P60" s="202">
        <v>52.107700761441244</v>
      </c>
      <c r="Q60" s="203">
        <v>53.023824068417838</v>
      </c>
      <c r="R60" s="203">
        <v>51.138749798094011</v>
      </c>
      <c r="S60" s="203">
        <v>50.529868906507581</v>
      </c>
      <c r="T60" s="204">
        <v>51.328649969456322</v>
      </c>
      <c r="U60" s="205">
        <v>49.685026651591016</v>
      </c>
      <c r="V60" s="206">
        <v>38.522639468397472</v>
      </c>
      <c r="W60" s="207">
        <v>39.481790179380319</v>
      </c>
      <c r="X60" s="207">
        <v>37.517407266742623</v>
      </c>
      <c r="Y60" s="208"/>
      <c r="Z60" s="207">
        <v>32.526657394529437</v>
      </c>
      <c r="AA60" s="209">
        <v>33.146101346862352</v>
      </c>
      <c r="AB60" s="210">
        <v>31.877452842131916</v>
      </c>
      <c r="AC60" s="211">
        <v>48.02759596674332</v>
      </c>
      <c r="AD60" s="212">
        <v>48.957615437629222</v>
      </c>
      <c r="AE60" s="212">
        <v>47.046528535078153</v>
      </c>
      <c r="AF60" s="213"/>
      <c r="AG60" s="212">
        <v>40.885370599681586</v>
      </c>
      <c r="AH60" s="212">
        <v>41.574776016540312</v>
      </c>
      <c r="AI60" s="214">
        <v>40.158124318429664</v>
      </c>
      <c r="AK60" s="215">
        <v>74.051976944079286</v>
      </c>
      <c r="AL60" s="216">
        <v>75.41723934812488</v>
      </c>
      <c r="AM60" s="216">
        <v>72.602168473728099</v>
      </c>
      <c r="AN60" s="217"/>
      <c r="AO60" s="216">
        <v>57.720699767418346</v>
      </c>
      <c r="AP60" s="216">
        <v>58.590221873159244</v>
      </c>
      <c r="AQ60" s="218">
        <v>56.797331109257712</v>
      </c>
      <c r="AR60" s="219">
        <f t="shared" si="12"/>
        <v>0.29642038074796884</v>
      </c>
      <c r="AS60" s="220">
        <f t="shared" si="13"/>
        <v>0.11470792661992867</v>
      </c>
      <c r="AT60" s="221">
        <f t="shared" si="14"/>
        <v>0.20857345799718688</v>
      </c>
      <c r="AU60" s="221">
        <f t="shared" si="15"/>
        <v>4.9838036056182762E-2</v>
      </c>
      <c r="AV60" s="222">
        <f t="shared" si="16"/>
        <v>0.42113307365264541</v>
      </c>
      <c r="AW60" s="223">
        <f t="shared" si="17"/>
        <v>0.14230852002041669</v>
      </c>
      <c r="AX60" s="120">
        <v>51</v>
      </c>
      <c r="AY60" s="120">
        <v>72</v>
      </c>
    </row>
    <row r="61" spans="1:51" ht="9.75" customHeight="1" x14ac:dyDescent="0.2">
      <c r="A61" s="158">
        <v>26</v>
      </c>
      <c r="B61" s="158">
        <v>56</v>
      </c>
      <c r="C61" s="158" t="s">
        <v>421</v>
      </c>
      <c r="D61" s="195">
        <v>26.673252654976537</v>
      </c>
      <c r="E61" s="196">
        <v>27.25675027959738</v>
      </c>
      <c r="F61" s="196">
        <v>26.052989130434785</v>
      </c>
      <c r="G61" s="196">
        <v>26.4509755495184</v>
      </c>
      <c r="H61" s="197">
        <v>26.953187410129413</v>
      </c>
      <c r="I61" s="198">
        <v>25.917119565217391</v>
      </c>
      <c r="J61" s="199">
        <v>37.655640799899381</v>
      </c>
      <c r="K61" s="200">
        <v>38.313253012048193</v>
      </c>
      <c r="L61" s="200">
        <v>36.937647987371747</v>
      </c>
      <c r="M61" s="200">
        <v>37.316060872846187</v>
      </c>
      <c r="N61" s="200">
        <v>37.855421686746986</v>
      </c>
      <c r="O61" s="201">
        <v>36.727177058668772</v>
      </c>
      <c r="P61" s="202">
        <v>38.187372708757636</v>
      </c>
      <c r="Q61" s="203">
        <v>39.778206364513018</v>
      </c>
      <c r="R61" s="203">
        <v>36.407766990291265</v>
      </c>
      <c r="S61" s="203">
        <v>37.5</v>
      </c>
      <c r="T61" s="204">
        <v>38.862102217936354</v>
      </c>
      <c r="U61" s="205">
        <v>35.976267529665591</v>
      </c>
      <c r="V61" s="206">
        <v>32.879601226993863</v>
      </c>
      <c r="W61" s="207">
        <v>32.56031419487563</v>
      </c>
      <c r="X61" s="207">
        <v>33.21533923303835</v>
      </c>
      <c r="Y61" s="208"/>
      <c r="Z61" s="207">
        <v>31.010352760736197</v>
      </c>
      <c r="AA61" s="209">
        <v>30.166448475780811</v>
      </c>
      <c r="AB61" s="210">
        <v>31.897738446411012</v>
      </c>
      <c r="AC61" s="211">
        <v>42.54530477759473</v>
      </c>
      <c r="AD61" s="212">
        <v>42.523110386079395</v>
      </c>
      <c r="AE61" s="212">
        <v>42.567942318358291</v>
      </c>
      <c r="AF61" s="213"/>
      <c r="AG61" s="212">
        <v>40.444810543657333</v>
      </c>
      <c r="AH61" s="212">
        <v>39.777052746057642</v>
      </c>
      <c r="AI61" s="214">
        <v>41.125901275651692</v>
      </c>
      <c r="AK61" s="215">
        <v>50.893426930440334</v>
      </c>
      <c r="AL61" s="216">
        <v>53.618628067967279</v>
      </c>
      <c r="AM61" s="216">
        <v>48.090614886731395</v>
      </c>
      <c r="AN61" s="217"/>
      <c r="AO61" s="216">
        <v>46.01148691767709</v>
      </c>
      <c r="AP61" s="216">
        <v>47.262429200755193</v>
      </c>
      <c r="AQ61" s="218">
        <v>44.724919093851135</v>
      </c>
      <c r="AR61" s="219">
        <f t="shared" si="12"/>
        <v>0.23268060526016809</v>
      </c>
      <c r="AS61" s="220">
        <f t="shared" si="13"/>
        <v>0.17237085273782313</v>
      </c>
      <c r="AT61" s="221">
        <f t="shared" si="14"/>
        <v>0.12985209848582407</v>
      </c>
      <c r="AU61" s="221">
        <f t="shared" si="15"/>
        <v>8.3844585886819756E-2</v>
      </c>
      <c r="AV61" s="222">
        <f t="shared" si="16"/>
        <v>0.33272920655179761</v>
      </c>
      <c r="AW61" s="223">
        <f t="shared" si="17"/>
        <v>0.22697298447138906</v>
      </c>
      <c r="AX61" s="120">
        <v>55</v>
      </c>
      <c r="AY61" s="120">
        <v>52</v>
      </c>
    </row>
    <row r="62" spans="1:51" ht="9.75" customHeight="1" x14ac:dyDescent="0.2">
      <c r="A62" s="158">
        <v>25</v>
      </c>
      <c r="B62" s="158">
        <v>57</v>
      </c>
      <c r="C62" s="158" t="s">
        <v>917</v>
      </c>
      <c r="D62" s="195">
        <v>27.036239463483664</v>
      </c>
      <c r="E62" s="196">
        <v>27.293710328909405</v>
      </c>
      <c r="F62" s="196">
        <v>26.766314622035136</v>
      </c>
      <c r="G62" s="196">
        <v>26.743370454685291</v>
      </c>
      <c r="H62" s="197">
        <v>27.00278899788421</v>
      </c>
      <c r="I62" s="198">
        <v>26.471403725455602</v>
      </c>
      <c r="J62" s="199">
        <v>37.467862757791551</v>
      </c>
      <c r="K62" s="200">
        <v>38.02000863682165</v>
      </c>
      <c r="L62" s="200">
        <v>36.883966967309817</v>
      </c>
      <c r="M62" s="200">
        <v>37.027651900490149</v>
      </c>
      <c r="N62" s="200">
        <v>37.584568878652661</v>
      </c>
      <c r="O62" s="201">
        <v>36.438710659512118</v>
      </c>
      <c r="P62" s="202">
        <v>35.654585798816569</v>
      </c>
      <c r="Q62" s="203">
        <v>37.407089765580331</v>
      </c>
      <c r="R62" s="203">
        <v>33.77529123237278</v>
      </c>
      <c r="S62" s="203">
        <v>34.774408284023664</v>
      </c>
      <c r="T62" s="204">
        <v>36.5423098913665</v>
      </c>
      <c r="U62" s="205">
        <v>32.878602084610669</v>
      </c>
      <c r="V62" s="206">
        <v>32.563123899001759</v>
      </c>
      <c r="W62" s="207">
        <v>33.227400109785343</v>
      </c>
      <c r="X62" s="207">
        <v>31.87692124033784</v>
      </c>
      <c r="Y62" s="208"/>
      <c r="Z62" s="207">
        <v>30.97328244274809</v>
      </c>
      <c r="AA62" s="209">
        <v>31.384162020050272</v>
      </c>
      <c r="AB62" s="210">
        <v>30.548840540782525</v>
      </c>
      <c r="AC62" s="211">
        <v>42.029502486518247</v>
      </c>
      <c r="AD62" s="212">
        <v>42.998100900008254</v>
      </c>
      <c r="AE62" s="212">
        <v>41.028376360145081</v>
      </c>
      <c r="AF62" s="213"/>
      <c r="AG62" s="212">
        <v>40.401200243406002</v>
      </c>
      <c r="AH62" s="212">
        <v>41.189827429609444</v>
      </c>
      <c r="AI62" s="214">
        <v>39.586089182846166</v>
      </c>
      <c r="AK62" s="215">
        <v>44.897077875341871</v>
      </c>
      <c r="AL62" s="216">
        <v>47.860912174896342</v>
      </c>
      <c r="AM62" s="216">
        <v>41.82227001661942</v>
      </c>
      <c r="AN62" s="217"/>
      <c r="AO62" s="216">
        <v>41.17364809750012</v>
      </c>
      <c r="AP62" s="216">
        <v>43.733509234828496</v>
      </c>
      <c r="AQ62" s="218">
        <v>38.517939192491937</v>
      </c>
      <c r="AR62" s="219">
        <f t="shared" si="12"/>
        <v>0.20442504376331438</v>
      </c>
      <c r="AS62" s="220">
        <f t="shared" si="13"/>
        <v>0.15816674997005628</v>
      </c>
      <c r="AT62" s="221">
        <f t="shared" si="14"/>
        <v>0.12174806335272192</v>
      </c>
      <c r="AU62" s="221">
        <f t="shared" si="15"/>
        <v>9.1108892132347088E-2</v>
      </c>
      <c r="AV62" s="222">
        <f t="shared" si="16"/>
        <v>0.2592230948545215</v>
      </c>
      <c r="AW62" s="223">
        <f t="shared" si="17"/>
        <v>0.18402152989088949</v>
      </c>
      <c r="AX62" s="120">
        <v>58</v>
      </c>
      <c r="AY62" s="120">
        <v>59</v>
      </c>
    </row>
    <row r="63" spans="1:51" ht="9.75" customHeight="1" x14ac:dyDescent="0.2">
      <c r="A63" s="158">
        <v>24</v>
      </c>
      <c r="B63" s="158">
        <v>58</v>
      </c>
      <c r="C63" s="158" t="s">
        <v>185</v>
      </c>
      <c r="D63" s="195">
        <v>24.860231084606784</v>
      </c>
      <c r="E63" s="196">
        <v>25.102516684087799</v>
      </c>
      <c r="F63" s="196">
        <v>24.602903501280956</v>
      </c>
      <c r="G63" s="196">
        <v>24.698720337930176</v>
      </c>
      <c r="H63" s="197">
        <v>24.933665675002008</v>
      </c>
      <c r="I63" s="198">
        <v>24.449188727583262</v>
      </c>
      <c r="J63" s="199">
        <v>34.159830971911511</v>
      </c>
      <c r="K63" s="200">
        <v>34.861717612809315</v>
      </c>
      <c r="L63" s="200">
        <v>33.422528032619773</v>
      </c>
      <c r="M63" s="200">
        <v>33.917474521501369</v>
      </c>
      <c r="N63" s="200">
        <v>34.606986899563317</v>
      </c>
      <c r="O63" s="201">
        <v>33.193170234454641</v>
      </c>
      <c r="P63" s="202">
        <v>32.670916135483061</v>
      </c>
      <c r="Q63" s="203">
        <v>33.935988272660637</v>
      </c>
      <c r="R63" s="203">
        <v>31.345957011258957</v>
      </c>
      <c r="S63" s="203">
        <v>32.18347706536683</v>
      </c>
      <c r="T63" s="204">
        <v>33.422917175665773</v>
      </c>
      <c r="U63" s="205">
        <v>30.885363357215965</v>
      </c>
      <c r="V63" s="206">
        <v>32.330415754923415</v>
      </c>
      <c r="W63" s="207">
        <v>32.925183185499421</v>
      </c>
      <c r="X63" s="207">
        <v>31.696795398520955</v>
      </c>
      <c r="Y63" s="208"/>
      <c r="Z63" s="207">
        <v>30.664412174259002</v>
      </c>
      <c r="AA63" s="209">
        <v>31.035480138835325</v>
      </c>
      <c r="AB63" s="210">
        <v>30.269104354971244</v>
      </c>
      <c r="AC63" s="211">
        <v>42.348728965270318</v>
      </c>
      <c r="AD63" s="212">
        <v>43.26869806094183</v>
      </c>
      <c r="AE63" s="212">
        <v>41.363973313565609</v>
      </c>
      <c r="AF63" s="213"/>
      <c r="AG63" s="212">
        <v>40.39384174722521</v>
      </c>
      <c r="AH63" s="212">
        <v>41.094182825484765</v>
      </c>
      <c r="AI63" s="214">
        <v>39.644180874722018</v>
      </c>
      <c r="AK63" s="215">
        <v>47.849818061528282</v>
      </c>
      <c r="AL63" s="216">
        <v>49.919691615804688</v>
      </c>
      <c r="AM63" s="216">
        <v>45.652915103989088</v>
      </c>
      <c r="AN63" s="217"/>
      <c r="AO63" s="216">
        <v>43.334435990737681</v>
      </c>
      <c r="AP63" s="216">
        <v>44.876325088339222</v>
      </c>
      <c r="AQ63" s="218">
        <v>41.697920218206612</v>
      </c>
      <c r="AR63" s="219">
        <f t="shared" si="12"/>
        <v>0.30048733838769892</v>
      </c>
      <c r="AS63" s="220">
        <f t="shared" si="13"/>
        <v>0.24153849894673404</v>
      </c>
      <c r="AT63" s="221">
        <f t="shared" si="14"/>
        <v>0.23972302439354179</v>
      </c>
      <c r="AU63" s="221">
        <f t="shared" si="15"/>
        <v>0.19094485415234161</v>
      </c>
      <c r="AV63" s="222">
        <f t="shared" si="16"/>
        <v>0.46459982521150661</v>
      </c>
      <c r="AW63" s="223">
        <f t="shared" si="17"/>
        <v>0.34648086354132884</v>
      </c>
      <c r="AX63" s="224">
        <v>67</v>
      </c>
      <c r="AY63" s="224">
        <v>8</v>
      </c>
    </row>
    <row r="64" spans="1:51" ht="9.75" customHeight="1" x14ac:dyDescent="0.2">
      <c r="A64" s="158">
        <v>23</v>
      </c>
      <c r="B64" s="158">
        <v>59</v>
      </c>
      <c r="C64" s="158" t="s">
        <v>18</v>
      </c>
      <c r="D64" s="195">
        <v>25.439858360075245</v>
      </c>
      <c r="E64" s="196">
        <v>25.628574511708212</v>
      </c>
      <c r="F64" s="196">
        <v>25.24128534120586</v>
      </c>
      <c r="G64" s="196">
        <v>25.221312382427797</v>
      </c>
      <c r="H64" s="197">
        <v>25.364195532534801</v>
      </c>
      <c r="I64" s="198">
        <v>25.070966276825253</v>
      </c>
      <c r="J64" s="199">
        <v>35.627949333554106</v>
      </c>
      <c r="K64" s="200">
        <v>36.468189233278956</v>
      </c>
      <c r="L64" s="200">
        <v>34.762144898302232</v>
      </c>
      <c r="M64" s="200">
        <v>35.300935507906281</v>
      </c>
      <c r="N64" s="200">
        <v>36.068515497553015</v>
      </c>
      <c r="O64" s="201">
        <v>34.51000168095478</v>
      </c>
      <c r="P64" s="202">
        <v>41.144326583092258</v>
      </c>
      <c r="Q64" s="203">
        <v>42.818813131313135</v>
      </c>
      <c r="R64" s="203">
        <v>39.407334643091033</v>
      </c>
      <c r="S64" s="203">
        <v>40.509482481517196</v>
      </c>
      <c r="T64" s="204">
        <v>42.045454545454547</v>
      </c>
      <c r="U64" s="205">
        <v>38.916175507531108</v>
      </c>
      <c r="V64" s="206">
        <v>33.474703623309395</v>
      </c>
      <c r="W64" s="207">
        <v>33.600310037462862</v>
      </c>
      <c r="X64" s="207">
        <v>33.34024752817534</v>
      </c>
      <c r="Y64" s="208"/>
      <c r="Z64" s="207">
        <v>29.978293538153284</v>
      </c>
      <c r="AA64" s="209">
        <v>29.912156052189644</v>
      </c>
      <c r="AB64" s="210">
        <v>30.049090783378276</v>
      </c>
      <c r="AC64" s="211">
        <v>44.460075676724557</v>
      </c>
      <c r="AD64" s="212">
        <v>44.483985765124558</v>
      </c>
      <c r="AE64" s="212">
        <v>44.434380032206114</v>
      </c>
      <c r="AF64" s="213"/>
      <c r="AG64" s="212">
        <v>40.312409042398372</v>
      </c>
      <c r="AH64" s="212">
        <v>40.213523131672595</v>
      </c>
      <c r="AI64" s="214">
        <v>40.41867954911433</v>
      </c>
      <c r="AK64" s="215">
        <v>63.469481413492424</v>
      </c>
      <c r="AL64" s="216">
        <v>65.674334686513305</v>
      </c>
      <c r="AM64" s="216">
        <v>61.186361513311539</v>
      </c>
      <c r="AN64" s="217"/>
      <c r="AO64" s="216">
        <v>53.659935750344189</v>
      </c>
      <c r="AP64" s="216">
        <v>55.39016689219666</v>
      </c>
      <c r="AQ64" s="218">
        <v>51.868285847734711</v>
      </c>
      <c r="AR64" s="219">
        <f t="shared" si="12"/>
        <v>0.31583687100411922</v>
      </c>
      <c r="AS64" s="220">
        <f t="shared" si="13"/>
        <v>0.18860958080197973</v>
      </c>
      <c r="AT64" s="221">
        <f t="shared" si="14"/>
        <v>0.24789881282480739</v>
      </c>
      <c r="AU64" s="221">
        <f t="shared" si="15"/>
        <v>0.14196432650827853</v>
      </c>
      <c r="AV64" s="222">
        <f t="shared" si="16"/>
        <v>0.54260591154199145</v>
      </c>
      <c r="AW64" s="223">
        <f t="shared" si="17"/>
        <v>0.32462654329951024</v>
      </c>
      <c r="AX64" s="224">
        <v>62</v>
      </c>
      <c r="AY64" s="120">
        <v>12</v>
      </c>
    </row>
    <row r="65" spans="1:55" ht="9.75" customHeight="1" x14ac:dyDescent="0.2">
      <c r="A65" s="158">
        <v>22</v>
      </c>
      <c r="B65" s="158">
        <v>60</v>
      </c>
      <c r="C65" s="158" t="s">
        <v>595</v>
      </c>
      <c r="D65" s="195">
        <v>27.19437814903209</v>
      </c>
      <c r="E65" s="196">
        <v>27.523883294603667</v>
      </c>
      <c r="F65" s="196">
        <v>26.846552194058326</v>
      </c>
      <c r="G65" s="196">
        <v>26.94245558207372</v>
      </c>
      <c r="H65" s="197">
        <v>27.214045959204753</v>
      </c>
      <c r="I65" s="198">
        <v>26.655764513491416</v>
      </c>
      <c r="J65" s="199">
        <v>38.036320095789264</v>
      </c>
      <c r="K65" s="200">
        <v>38.527463965718738</v>
      </c>
      <c r="L65" s="200">
        <v>37.520458265139119</v>
      </c>
      <c r="M65" s="200">
        <v>37.657154260626626</v>
      </c>
      <c r="N65" s="200">
        <v>38.059992208804047</v>
      </c>
      <c r="O65" s="201">
        <v>37.234042553191486</v>
      </c>
      <c r="P65" s="202">
        <v>41.731974921630091</v>
      </c>
      <c r="Q65" s="203">
        <v>44.036009002250566</v>
      </c>
      <c r="R65" s="203">
        <v>39.212469237079574</v>
      </c>
      <c r="S65" s="203">
        <v>40.987460815047022</v>
      </c>
      <c r="T65" s="204">
        <v>43.135783945986496</v>
      </c>
      <c r="U65" s="205">
        <v>38.638228055783429</v>
      </c>
      <c r="V65" s="206">
        <v>34.244346835854891</v>
      </c>
      <c r="W65" s="207">
        <v>35.281181275526237</v>
      </c>
      <c r="X65" s="207">
        <v>33.130904183535762</v>
      </c>
      <c r="Y65" s="208"/>
      <c r="Z65" s="207">
        <v>30.030909386692695</v>
      </c>
      <c r="AA65" s="209">
        <v>30.757147345271758</v>
      </c>
      <c r="AB65" s="210">
        <v>29.251012145748987</v>
      </c>
      <c r="AC65" s="211">
        <v>44.706156716417908</v>
      </c>
      <c r="AD65" s="212">
        <v>46.392694063926939</v>
      </c>
      <c r="AE65" s="212">
        <v>42.945662535748333</v>
      </c>
      <c r="AF65" s="213"/>
      <c r="AG65" s="212">
        <v>39.785447761194028</v>
      </c>
      <c r="AH65" s="212">
        <v>41.050228310502284</v>
      </c>
      <c r="AI65" s="214">
        <v>38.465204957102003</v>
      </c>
      <c r="AK65" s="215">
        <v>63.080407701019247</v>
      </c>
      <c r="AL65" s="216">
        <v>66.443701226309926</v>
      </c>
      <c r="AM65" s="216">
        <v>59.608745684695052</v>
      </c>
      <c r="AN65" s="217"/>
      <c r="AO65" s="216">
        <v>51.132502831257078</v>
      </c>
      <c r="AP65" s="216">
        <v>53.400222965440356</v>
      </c>
      <c r="AQ65" s="218">
        <v>48.791714614499426</v>
      </c>
      <c r="AR65" s="219">
        <f t="shared" si="12"/>
        <v>0.25924360719657513</v>
      </c>
      <c r="AS65" s="220">
        <f t="shared" si="13"/>
        <v>0.11463148914584799</v>
      </c>
      <c r="AT65" s="221">
        <f t="shared" si="14"/>
        <v>0.17535441398725149</v>
      </c>
      <c r="AU65" s="221">
        <f t="shared" si="15"/>
        <v>5.6517640335682302E-2</v>
      </c>
      <c r="AV65" s="222">
        <f t="shared" si="16"/>
        <v>0.51156056763381341</v>
      </c>
      <c r="AW65" s="223">
        <f t="shared" si="17"/>
        <v>0.24751574785246713</v>
      </c>
      <c r="AX65" s="120">
        <v>54</v>
      </c>
      <c r="AY65" s="120">
        <v>43</v>
      </c>
    </row>
    <row r="66" spans="1:55" ht="9.75" customHeight="1" x14ac:dyDescent="0.2">
      <c r="A66" s="158">
        <v>21</v>
      </c>
      <c r="B66" s="158">
        <v>61</v>
      </c>
      <c r="C66" s="158" t="s">
        <v>529</v>
      </c>
      <c r="D66" s="195">
        <v>24.790302505546837</v>
      </c>
      <c r="E66" s="196">
        <v>24.633400147694903</v>
      </c>
      <c r="F66" s="196">
        <v>24.955555555555556</v>
      </c>
      <c r="G66" s="196">
        <v>24.671248444179881</v>
      </c>
      <c r="H66" s="197">
        <v>24.496254879206667</v>
      </c>
      <c r="I66" s="198">
        <v>24.855555555555554</v>
      </c>
      <c r="J66" s="199">
        <v>34.330460722572091</v>
      </c>
      <c r="K66" s="200">
        <v>34.143593045717964</v>
      </c>
      <c r="L66" s="200">
        <v>34.528688524590159</v>
      </c>
      <c r="M66" s="200">
        <v>34.148160424262514</v>
      </c>
      <c r="N66" s="200">
        <v>33.9343206696716</v>
      </c>
      <c r="O66" s="201">
        <v>34.375</v>
      </c>
      <c r="P66" s="202">
        <v>32.480734546646985</v>
      </c>
      <c r="Q66" s="203">
        <v>33.226837060702877</v>
      </c>
      <c r="R66" s="203">
        <v>31.694173122263386</v>
      </c>
      <c r="S66" s="203">
        <v>32.120019675356616</v>
      </c>
      <c r="T66" s="204">
        <v>32.811501597444085</v>
      </c>
      <c r="U66" s="205">
        <v>31.391040754462786</v>
      </c>
      <c r="V66" s="206">
        <v>32.313219346683518</v>
      </c>
      <c r="W66" s="207">
        <v>32.2913975716869</v>
      </c>
      <c r="X66" s="207">
        <v>32.336397311016604</v>
      </c>
      <c r="Y66" s="208"/>
      <c r="Z66" s="207">
        <v>30.716519193666425</v>
      </c>
      <c r="AA66" s="209">
        <v>30.612244897959183</v>
      </c>
      <c r="AB66" s="210">
        <v>30.827273974482093</v>
      </c>
      <c r="AC66" s="211">
        <v>40.416744884550404</v>
      </c>
      <c r="AD66" s="212">
        <v>40.470974808324208</v>
      </c>
      <c r="AE66" s="212">
        <v>40.359350850077277</v>
      </c>
      <c r="AF66" s="213"/>
      <c r="AG66" s="212">
        <v>38.501971090670175</v>
      </c>
      <c r="AH66" s="212">
        <v>38.481197517342096</v>
      </c>
      <c r="AI66" s="214">
        <v>38.523956723338486</v>
      </c>
      <c r="AK66" s="215">
        <v>46.575342465753423</v>
      </c>
      <c r="AL66" s="216">
        <v>47.041294167730953</v>
      </c>
      <c r="AM66" s="216">
        <v>46.072576940744142</v>
      </c>
      <c r="AN66" s="217"/>
      <c r="AO66" s="216">
        <v>42.068051259390188</v>
      </c>
      <c r="AP66" s="216">
        <v>42.401021711366539</v>
      </c>
      <c r="AQ66" s="218">
        <v>41.70877354157097</v>
      </c>
      <c r="AR66" s="219">
        <f t="shared" si="12"/>
        <v>0.30346208318569029</v>
      </c>
      <c r="AS66" s="220">
        <f t="shared" si="13"/>
        <v>0.24503302956736531</v>
      </c>
      <c r="AT66" s="221">
        <f t="shared" si="14"/>
        <v>0.17728524563541945</v>
      </c>
      <c r="AU66" s="221">
        <f t="shared" si="15"/>
        <v>0.127497663485095</v>
      </c>
      <c r="AV66" s="222">
        <f t="shared" si="16"/>
        <v>0.43393747450090953</v>
      </c>
      <c r="AW66" s="223">
        <f t="shared" si="17"/>
        <v>0.3097143676928063</v>
      </c>
      <c r="AX66" s="224">
        <v>66</v>
      </c>
      <c r="AY66" s="120">
        <v>15</v>
      </c>
    </row>
    <row r="67" spans="1:55" ht="9.75" customHeight="1" x14ac:dyDescent="0.2">
      <c r="A67" s="158">
        <v>20</v>
      </c>
      <c r="B67" s="158">
        <v>62</v>
      </c>
      <c r="C67" s="158" t="s">
        <v>948</v>
      </c>
      <c r="D67" s="195">
        <v>27.246980424822993</v>
      </c>
      <c r="E67" s="196">
        <v>27.427694296332199</v>
      </c>
      <c r="F67" s="196">
        <v>27.054676753782669</v>
      </c>
      <c r="G67" s="196">
        <v>27.03040399833403</v>
      </c>
      <c r="H67" s="197">
        <v>27.193407658749397</v>
      </c>
      <c r="I67" s="198">
        <v>26.856946354883082</v>
      </c>
      <c r="J67" s="199">
        <v>37.057887651450251</v>
      </c>
      <c r="K67" s="200">
        <v>37.241791044776122</v>
      </c>
      <c r="L67" s="200">
        <v>36.864566336136562</v>
      </c>
      <c r="M67" s="200">
        <v>36.739689144535554</v>
      </c>
      <c r="N67" s="200">
        <v>36.895522388059703</v>
      </c>
      <c r="O67" s="201">
        <v>36.575875486381321</v>
      </c>
      <c r="P67" s="202">
        <v>44.923705394689421</v>
      </c>
      <c r="Q67" s="203">
        <v>46.677585400093591</v>
      </c>
      <c r="R67" s="203">
        <v>43.072363546554705</v>
      </c>
      <c r="S67" s="203">
        <v>44.298930674035802</v>
      </c>
      <c r="T67" s="204">
        <v>45.99906410856341</v>
      </c>
      <c r="U67" s="205">
        <v>42.50432205482835</v>
      </c>
      <c r="V67" s="206">
        <v>35.242819843342041</v>
      </c>
      <c r="W67" s="207">
        <v>36.231591688521277</v>
      </c>
      <c r="X67" s="207">
        <v>34.181463837158944</v>
      </c>
      <c r="Y67" s="208"/>
      <c r="Z67" s="207">
        <v>30.135770234986946</v>
      </c>
      <c r="AA67" s="209">
        <v>30.583013919709501</v>
      </c>
      <c r="AB67" s="210">
        <v>29.655695106106538</v>
      </c>
      <c r="AC67" s="211">
        <v>44.699646643109539</v>
      </c>
      <c r="AD67" s="212">
        <v>45.925925925925924</v>
      </c>
      <c r="AE67" s="212">
        <v>43.388177940280315</v>
      </c>
      <c r="AF67" s="213"/>
      <c r="AG67" s="212">
        <v>38.471731448763251</v>
      </c>
      <c r="AH67" s="212">
        <v>39.116809116809115</v>
      </c>
      <c r="AI67" s="214">
        <v>37.781840341255332</v>
      </c>
      <c r="AK67" s="215">
        <v>69.705093833780168</v>
      </c>
      <c r="AL67" s="216">
        <v>73.103448275862064</v>
      </c>
      <c r="AM67" s="216">
        <v>66.164899076291476</v>
      </c>
      <c r="AN67" s="217"/>
      <c r="AO67" s="216">
        <v>55.529490616621977</v>
      </c>
      <c r="AP67" s="216">
        <v>57.405582922824308</v>
      </c>
      <c r="AQ67" s="218">
        <v>53.575094081423188</v>
      </c>
      <c r="AR67" s="219">
        <f t="shared" si="12"/>
        <v>0.29345781785179198</v>
      </c>
      <c r="AS67" s="220">
        <f t="shared" si="13"/>
        <v>0.11488419621269107</v>
      </c>
      <c r="AT67" s="221">
        <f t="shared" si="14"/>
        <v>0.20621140264480858</v>
      </c>
      <c r="AU67" s="221">
        <f t="shared" si="15"/>
        <v>4.7143629806277523E-2</v>
      </c>
      <c r="AV67" s="222">
        <f t="shared" si="16"/>
        <v>0.55163277876050354</v>
      </c>
      <c r="AW67" s="223">
        <f t="shared" si="17"/>
        <v>0.25351763059979587</v>
      </c>
      <c r="AX67" s="120">
        <v>60</v>
      </c>
      <c r="AY67" s="120">
        <v>38</v>
      </c>
      <c r="BC67" s="158"/>
    </row>
    <row r="68" spans="1:55" ht="9.75" customHeight="1" x14ac:dyDescent="0.2">
      <c r="A68" s="158">
        <v>19</v>
      </c>
      <c r="B68" s="158">
        <v>63</v>
      </c>
      <c r="C68" s="158" t="s">
        <v>829</v>
      </c>
      <c r="D68" s="195">
        <v>24.385057063869002</v>
      </c>
      <c r="E68" s="196">
        <v>25.540615469919604</v>
      </c>
      <c r="F68" s="196">
        <v>23.17568547802118</v>
      </c>
      <c r="G68" s="196">
        <v>24.225561777840788</v>
      </c>
      <c r="H68" s="197">
        <v>25.367341280842805</v>
      </c>
      <c r="I68" s="198">
        <v>23.030610764543741</v>
      </c>
      <c r="J68" s="199">
        <v>33.275672275515014</v>
      </c>
      <c r="K68" s="200">
        <v>34.955752212389378</v>
      </c>
      <c r="L68" s="200">
        <v>31.531146490009615</v>
      </c>
      <c r="M68" s="200">
        <v>33.039786129894637</v>
      </c>
      <c r="N68" s="200">
        <v>34.698497633257873</v>
      </c>
      <c r="O68" s="201">
        <v>31.317448445346724</v>
      </c>
      <c r="P68" s="202">
        <v>38.292433537832309</v>
      </c>
      <c r="Q68" s="203">
        <v>40.760869565217391</v>
      </c>
      <c r="R68" s="203">
        <v>35.743973399833749</v>
      </c>
      <c r="S68" s="203">
        <v>37.832310838445807</v>
      </c>
      <c r="T68" s="204">
        <v>40.257648953301128</v>
      </c>
      <c r="U68" s="205">
        <v>35.328345802161266</v>
      </c>
      <c r="V68" s="206">
        <v>32.186030155171657</v>
      </c>
      <c r="W68" s="207">
        <v>33.484666780880588</v>
      </c>
      <c r="X68" s="207">
        <v>30.817155756207676</v>
      </c>
      <c r="Y68" s="208"/>
      <c r="Z68" s="207">
        <v>29.034243263440153</v>
      </c>
      <c r="AA68" s="209">
        <v>30.186739763577179</v>
      </c>
      <c r="AB68" s="210">
        <v>27.819413092550789</v>
      </c>
      <c r="AC68" s="211">
        <v>41.870767672932089</v>
      </c>
      <c r="AD68" s="212">
        <v>43.466502765826675</v>
      </c>
      <c r="AE68" s="212">
        <v>40.177406731020085</v>
      </c>
      <c r="AF68" s="213"/>
      <c r="AG68" s="212">
        <v>37.940636668565283</v>
      </c>
      <c r="AH68" s="212">
        <v>39.348494161032576</v>
      </c>
      <c r="AI68" s="214">
        <v>36.446647534568221</v>
      </c>
      <c r="AK68" s="215">
        <v>61.081159842634413</v>
      </c>
      <c r="AL68" s="216">
        <v>64.360646441735184</v>
      </c>
      <c r="AM68" s="216">
        <v>57.613908872901675</v>
      </c>
      <c r="AN68" s="217"/>
      <c r="AO68" s="216">
        <v>52.032638787702169</v>
      </c>
      <c r="AP68" s="216">
        <v>54.862489367734625</v>
      </c>
      <c r="AQ68" s="218">
        <v>49.040767386091126</v>
      </c>
      <c r="AR68" s="219">
        <f t="shared" si="12"/>
        <v>0.31990792848548416</v>
      </c>
      <c r="AS68" s="220">
        <f t="shared" si="13"/>
        <v>0.1984961805921002</v>
      </c>
      <c r="AT68" s="221">
        <f t="shared" si="14"/>
        <v>0.25829967690063893</v>
      </c>
      <c r="AU68" s="221">
        <f t="shared" si="15"/>
        <v>0.14833178760307777</v>
      </c>
      <c r="AV68" s="222">
        <f t="shared" si="16"/>
        <v>0.59512348000257564</v>
      </c>
      <c r="AW68" s="223">
        <f t="shared" si="17"/>
        <v>0.37534920903710062</v>
      </c>
      <c r="AX68" s="224">
        <v>71</v>
      </c>
      <c r="AY68" s="224">
        <v>6</v>
      </c>
      <c r="BC68" s="158"/>
    </row>
    <row r="69" spans="1:55" ht="9.75" customHeight="1" x14ac:dyDescent="0.2">
      <c r="A69" s="158">
        <v>18</v>
      </c>
      <c r="B69" s="158">
        <v>64</v>
      </c>
      <c r="C69" s="158" t="s">
        <v>845</v>
      </c>
      <c r="D69" s="195">
        <v>24.644673776382213</v>
      </c>
      <c r="E69" s="196">
        <v>24.971301657017371</v>
      </c>
      <c r="F69" s="196">
        <v>24.30267953960519</v>
      </c>
      <c r="G69" s="196">
        <v>24.558514745958504</v>
      </c>
      <c r="H69" s="197">
        <v>24.863994809343183</v>
      </c>
      <c r="I69" s="198">
        <v>24.238663235044356</v>
      </c>
      <c r="J69" s="199">
        <v>33.967763729369757</v>
      </c>
      <c r="K69" s="200">
        <v>34.650816676400218</v>
      </c>
      <c r="L69" s="200">
        <v>33.250212749114368</v>
      </c>
      <c r="M69" s="200">
        <v>33.837467425924139</v>
      </c>
      <c r="N69" s="200">
        <v>34.488800135641753</v>
      </c>
      <c r="O69" s="201">
        <v>33.15323873419225</v>
      </c>
      <c r="P69" s="202">
        <v>29.209073243934817</v>
      </c>
      <c r="Q69" s="203">
        <v>30.646556587806074</v>
      </c>
      <c r="R69" s="203">
        <v>27.703820401732965</v>
      </c>
      <c r="S69" s="203">
        <v>28.949342978625157</v>
      </c>
      <c r="T69" s="204">
        <v>30.323090232068306</v>
      </c>
      <c r="U69" s="205">
        <v>27.510831035840884</v>
      </c>
      <c r="V69" s="206">
        <v>29.782361428124311</v>
      </c>
      <c r="W69" s="207">
        <v>30.130854508288447</v>
      </c>
      <c r="X69" s="207">
        <v>29.417281480555207</v>
      </c>
      <c r="Y69" s="208"/>
      <c r="Z69" s="207">
        <v>28.78004839805492</v>
      </c>
      <c r="AA69" s="209">
        <v>28.990913295832648</v>
      </c>
      <c r="AB69" s="210">
        <v>28.559147180192575</v>
      </c>
      <c r="AC69" s="211">
        <v>38.801279102875789</v>
      </c>
      <c r="AD69" s="212">
        <v>39.431486880466473</v>
      </c>
      <c r="AE69" s="212">
        <v>38.143106613531543</v>
      </c>
      <c r="AF69" s="213"/>
      <c r="AG69" s="212">
        <v>37.619642114024138</v>
      </c>
      <c r="AH69" s="212">
        <v>38.065940661979077</v>
      </c>
      <c r="AI69" s="214">
        <v>37.15353960506873</v>
      </c>
      <c r="AK69" s="215">
        <v>40.917578712588828</v>
      </c>
      <c r="AL69" s="216">
        <v>42.874524714828901</v>
      </c>
      <c r="AM69" s="216">
        <v>38.867944565390538</v>
      </c>
      <c r="AN69" s="217"/>
      <c r="AO69" s="216">
        <v>38.119197053789094</v>
      </c>
      <c r="AP69" s="216">
        <v>39.645120405576677</v>
      </c>
      <c r="AQ69" s="218">
        <v>36.521000371687997</v>
      </c>
      <c r="AR69" s="219">
        <f t="shared" si="12"/>
        <v>0.20847050759769886</v>
      </c>
      <c r="AS69" s="220">
        <f t="shared" si="13"/>
        <v>0.17189694473649453</v>
      </c>
      <c r="AT69" s="221">
        <f t="shared" si="14"/>
        <v>0.14229713242284475</v>
      </c>
      <c r="AU69" s="221">
        <f t="shared" si="15"/>
        <v>0.11177475667704183</v>
      </c>
      <c r="AV69" s="222">
        <f t="shared" si="16"/>
        <v>0.40085165903321662</v>
      </c>
      <c r="AW69" s="223">
        <f t="shared" si="17"/>
        <v>0.31675517064185282</v>
      </c>
      <c r="AX69" s="224">
        <v>68</v>
      </c>
      <c r="AY69" s="120">
        <v>14</v>
      </c>
      <c r="BC69" s="158"/>
    </row>
    <row r="70" spans="1:55" ht="9.75" customHeight="1" x14ac:dyDescent="0.2">
      <c r="A70" s="158">
        <v>17</v>
      </c>
      <c r="B70" s="158">
        <v>65</v>
      </c>
      <c r="C70" s="158" t="s">
        <v>279</v>
      </c>
      <c r="D70" s="195">
        <v>24.705656122440061</v>
      </c>
      <c r="E70" s="196">
        <v>25.541806248718125</v>
      </c>
      <c r="F70" s="196">
        <v>23.830479972808099</v>
      </c>
      <c r="G70" s="196">
        <v>24.550071236899839</v>
      </c>
      <c r="H70" s="197">
        <v>25.35208860326793</v>
      </c>
      <c r="I70" s="198">
        <v>23.710620941340633</v>
      </c>
      <c r="J70" s="199">
        <v>33.513065663672585</v>
      </c>
      <c r="K70" s="200">
        <v>34.87762237762238</v>
      </c>
      <c r="L70" s="200">
        <v>32.084107368817811</v>
      </c>
      <c r="M70" s="200">
        <v>33.278975262694146</v>
      </c>
      <c r="N70" s="200">
        <v>34.592245989304814</v>
      </c>
      <c r="O70" s="201">
        <v>31.903723447217509</v>
      </c>
      <c r="P70" s="202">
        <v>32.140563590125616</v>
      </c>
      <c r="Q70" s="203">
        <v>34.443324937027711</v>
      </c>
      <c r="R70" s="203">
        <v>29.744745531736466</v>
      </c>
      <c r="S70" s="203">
        <v>31.68332091756788</v>
      </c>
      <c r="T70" s="204">
        <v>33.884130982367758</v>
      </c>
      <c r="U70" s="205">
        <v>29.393574086692176</v>
      </c>
      <c r="V70" s="206">
        <v>31.17262236036585</v>
      </c>
      <c r="W70" s="207">
        <v>31.93661466554601</v>
      </c>
      <c r="X70" s="207">
        <v>30.370290635091497</v>
      </c>
      <c r="Y70" s="208"/>
      <c r="Z70" s="207">
        <v>29.246778885026934</v>
      </c>
      <c r="AA70" s="209">
        <v>29.757487546380762</v>
      </c>
      <c r="AB70" s="210">
        <v>28.710441334768568</v>
      </c>
      <c r="AC70" s="211">
        <v>39.973692565881983</v>
      </c>
      <c r="AD70" s="212">
        <v>41.291029094030243</v>
      </c>
      <c r="AE70" s="212">
        <v>38.598009519688446</v>
      </c>
      <c r="AF70" s="213"/>
      <c r="AG70" s="212">
        <v>37.619630788769449</v>
      </c>
      <c r="AH70" s="212">
        <v>38.621363246218962</v>
      </c>
      <c r="AI70" s="214">
        <v>36.573530320825867</v>
      </c>
      <c r="AK70" s="215">
        <v>47.693792906178487</v>
      </c>
      <c r="AL70" s="216">
        <v>50.888360380526024</v>
      </c>
      <c r="AM70" s="216">
        <v>44.353423054417789</v>
      </c>
      <c r="AN70" s="217"/>
      <c r="AO70" s="216">
        <v>42.126716247139591</v>
      </c>
      <c r="AP70" s="216">
        <v>44.578903189703411</v>
      </c>
      <c r="AQ70" s="218">
        <v>39.562609713282619</v>
      </c>
      <c r="AR70" s="219">
        <f t="shared" ref="AR70:AR86" si="18">(V70-D70)/D70</f>
        <v>0.26176055417738392</v>
      </c>
      <c r="AS70" s="220">
        <f t="shared" ref="AS70:AS86" si="19">(Z70-G70)/G70</f>
        <v>0.19131136536450194</v>
      </c>
      <c r="AT70" s="221">
        <f t="shared" ref="AT70:AT86" si="20">(AC70-J70)/J70</f>
        <v>0.19277934662994958</v>
      </c>
      <c r="AU70" s="221">
        <f t="shared" ref="AU70:AU86" si="21">(AG70-M70)/M70</f>
        <v>0.13043236733737992</v>
      </c>
      <c r="AV70" s="222">
        <f t="shared" ref="AV70:AV86" si="22">(AK70-P70)/P70</f>
        <v>0.48391277497172486</v>
      </c>
      <c r="AW70" s="223">
        <f t="shared" ref="AW70:AW86" si="23">(AO70-S70)/S70</f>
        <v>0.32961807749707894</v>
      </c>
      <c r="AX70" s="224">
        <v>69</v>
      </c>
      <c r="AY70" s="120">
        <v>11</v>
      </c>
      <c r="BB70" s="158"/>
      <c r="BC70" s="158"/>
    </row>
    <row r="71" spans="1:55" ht="9.75" customHeight="1" x14ac:dyDescent="0.2">
      <c r="A71" s="158">
        <v>16</v>
      </c>
      <c r="B71" s="158">
        <v>66</v>
      </c>
      <c r="C71" s="158" t="s">
        <v>177</v>
      </c>
      <c r="D71" s="195">
        <v>24.740194435132416</v>
      </c>
      <c r="E71" s="196">
        <v>25.591283550358757</v>
      </c>
      <c r="F71" s="196">
        <v>23.87332521315469</v>
      </c>
      <c r="G71" s="196">
        <v>24.693261816962789</v>
      </c>
      <c r="H71" s="197">
        <v>25.538134467180441</v>
      </c>
      <c r="I71" s="198">
        <v>23.832724319935039</v>
      </c>
      <c r="J71" s="199">
        <v>34.304435483870968</v>
      </c>
      <c r="K71" s="200">
        <v>35.389221556886227</v>
      </c>
      <c r="L71" s="200">
        <v>33.197556008146641</v>
      </c>
      <c r="M71" s="200">
        <v>34.233870967741936</v>
      </c>
      <c r="N71" s="200">
        <v>35.309381237524953</v>
      </c>
      <c r="O71" s="201">
        <v>33.136456211812629</v>
      </c>
      <c r="P71" s="202">
        <v>34.486897379475892</v>
      </c>
      <c r="Q71" s="203">
        <v>36.283891547049443</v>
      </c>
      <c r="R71" s="203">
        <v>32.677639502207953</v>
      </c>
      <c r="S71" s="203">
        <v>34.346869373874775</v>
      </c>
      <c r="T71" s="204">
        <v>36.124401913875595</v>
      </c>
      <c r="U71" s="205">
        <v>32.557205941389</v>
      </c>
      <c r="V71" s="206">
        <v>30.513739545997609</v>
      </c>
      <c r="W71" s="207">
        <v>31.905580740972333</v>
      </c>
      <c r="X71" s="207">
        <v>29.067879181552453</v>
      </c>
      <c r="Y71" s="208"/>
      <c r="Z71" s="207">
        <v>28.737554759060135</v>
      </c>
      <c r="AA71" s="209">
        <v>30.029701422541816</v>
      </c>
      <c r="AB71" s="210">
        <v>27.395258200714519</v>
      </c>
      <c r="AC71" s="211">
        <v>39.766617091865918</v>
      </c>
      <c r="AD71" s="212">
        <v>41.919420552286098</v>
      </c>
      <c r="AE71" s="212">
        <v>37.566504742077264</v>
      </c>
      <c r="AF71" s="213"/>
      <c r="AG71" s="212">
        <v>37.547191396865351</v>
      </c>
      <c r="AH71" s="212">
        <v>39.520144861928472</v>
      </c>
      <c r="AI71" s="214">
        <v>35.53088133240805</v>
      </c>
      <c r="AK71" s="215">
        <v>51.590198123044843</v>
      </c>
      <c r="AL71" s="216">
        <v>53.405017921146957</v>
      </c>
      <c r="AM71" s="216">
        <v>49.707912904938929</v>
      </c>
      <c r="AN71" s="217"/>
      <c r="AO71" s="216">
        <v>46.532846715328468</v>
      </c>
      <c r="AP71" s="216">
        <v>47.977470558115719</v>
      </c>
      <c r="AQ71" s="218">
        <v>45.034519383961765</v>
      </c>
      <c r="AR71" s="219">
        <f t="shared" si="18"/>
        <v>0.23336700631044541</v>
      </c>
      <c r="AS71" s="220">
        <f t="shared" si="19"/>
        <v>0.16378123603416217</v>
      </c>
      <c r="AT71" s="221">
        <f t="shared" si="20"/>
        <v>0.1592266868977664</v>
      </c>
      <c r="AU71" s="221">
        <f t="shared" si="21"/>
        <v>9.6784860591590915E-2</v>
      </c>
      <c r="AV71" s="222">
        <f t="shared" si="22"/>
        <v>0.49593619731497213</v>
      </c>
      <c r="AW71" s="223">
        <f t="shared" si="23"/>
        <v>0.35479150104791507</v>
      </c>
      <c r="AX71" s="224">
        <v>64</v>
      </c>
      <c r="AY71" s="224">
        <v>7</v>
      </c>
      <c r="BB71" s="158"/>
      <c r="BC71" s="158"/>
    </row>
    <row r="72" spans="1:55" ht="9.75" customHeight="1" x14ac:dyDescent="0.2">
      <c r="A72" s="158">
        <v>15</v>
      </c>
      <c r="B72" s="158">
        <v>67</v>
      </c>
      <c r="C72" s="158" t="s">
        <v>555</v>
      </c>
      <c r="D72" s="195">
        <v>25.028975513856899</v>
      </c>
      <c r="E72" s="196">
        <v>25.693418210753666</v>
      </c>
      <c r="F72" s="196">
        <v>24.319898098444181</v>
      </c>
      <c r="G72" s="196">
        <v>24.681269347574126</v>
      </c>
      <c r="H72" s="197">
        <v>25.318290326247585</v>
      </c>
      <c r="I72" s="198">
        <v>24.001455736511694</v>
      </c>
      <c r="J72" s="199">
        <v>34.989000560755727</v>
      </c>
      <c r="K72" s="200">
        <v>35.997827177001504</v>
      </c>
      <c r="L72" s="200">
        <v>33.91281091200856</v>
      </c>
      <c r="M72" s="200">
        <v>34.477850148815939</v>
      </c>
      <c r="N72" s="200">
        <v>35.446264415844894</v>
      </c>
      <c r="O72" s="201">
        <v>33.444771329232417</v>
      </c>
      <c r="P72" s="202">
        <v>45.4701283498474</v>
      </c>
      <c r="Q72" s="203">
        <v>47.342327698309496</v>
      </c>
      <c r="R72" s="203">
        <v>43.486870426173056</v>
      </c>
      <c r="S72" s="203">
        <v>44.479284251013837</v>
      </c>
      <c r="T72" s="204">
        <v>46.269505851755525</v>
      </c>
      <c r="U72" s="205">
        <v>42.58286698235041</v>
      </c>
      <c r="V72" s="206">
        <v>32.810830067687924</v>
      </c>
      <c r="W72" s="207">
        <v>33.569209527097001</v>
      </c>
      <c r="X72" s="207">
        <v>32.002208317997791</v>
      </c>
      <c r="Y72" s="208"/>
      <c r="Z72" s="207">
        <v>27.728892055575351</v>
      </c>
      <c r="AA72" s="209">
        <v>28.00483258543321</v>
      </c>
      <c r="AB72" s="210">
        <v>27.434670592565329</v>
      </c>
      <c r="AC72" s="211">
        <v>43.381335519909804</v>
      </c>
      <c r="AD72" s="212">
        <v>44.428458027386384</v>
      </c>
      <c r="AE72" s="212">
        <v>42.2628510863805</v>
      </c>
      <c r="AF72" s="213"/>
      <c r="AG72" s="212">
        <v>37.277712294367859</v>
      </c>
      <c r="AH72" s="212">
        <v>37.824965270887077</v>
      </c>
      <c r="AI72" s="214">
        <v>36.693163751987278</v>
      </c>
      <c r="AK72" s="215">
        <v>70.047655468612106</v>
      </c>
      <c r="AL72" s="216">
        <v>72.297910990009086</v>
      </c>
      <c r="AM72" s="216">
        <v>67.627304921235805</v>
      </c>
      <c r="AN72" s="217"/>
      <c r="AO72" s="216">
        <v>56.033417661940341</v>
      </c>
      <c r="AP72" s="216">
        <v>57.186648501362406</v>
      </c>
      <c r="AQ72" s="218">
        <v>54.793015020148985</v>
      </c>
      <c r="AR72" s="219">
        <f t="shared" si="18"/>
        <v>0.31091382663755945</v>
      </c>
      <c r="AS72" s="220">
        <f t="shared" si="19"/>
        <v>0.12347917220476221</v>
      </c>
      <c r="AT72" s="221">
        <f t="shared" si="20"/>
        <v>0.23985637842331131</v>
      </c>
      <c r="AU72" s="221">
        <f t="shared" si="21"/>
        <v>8.12075617669588E-2</v>
      </c>
      <c r="AV72" s="222">
        <f t="shared" si="22"/>
        <v>0.54052029344771335</v>
      </c>
      <c r="AW72" s="223">
        <f t="shared" si="23"/>
        <v>0.25976437358393745</v>
      </c>
      <c r="AX72" s="224">
        <v>63</v>
      </c>
      <c r="AY72" s="120">
        <v>33</v>
      </c>
      <c r="BB72" s="158"/>
      <c r="BC72" s="158"/>
    </row>
    <row r="73" spans="1:55" ht="9.75" customHeight="1" x14ac:dyDescent="0.2">
      <c r="A73" s="158">
        <v>14</v>
      </c>
      <c r="B73" s="158">
        <v>68</v>
      </c>
      <c r="C73" s="158" t="s">
        <v>761</v>
      </c>
      <c r="D73" s="195">
        <v>27.402912621359221</v>
      </c>
      <c r="E73" s="196">
        <v>28.008855494431771</v>
      </c>
      <c r="F73" s="196">
        <v>26.754700732022389</v>
      </c>
      <c r="G73" s="196">
        <v>26.33495145631068</v>
      </c>
      <c r="H73" s="197">
        <v>26.787870656111636</v>
      </c>
      <c r="I73" s="198">
        <v>25.85043777809674</v>
      </c>
      <c r="J73" s="199">
        <v>38.395948529791738</v>
      </c>
      <c r="K73" s="200">
        <v>39.2597026838272</v>
      </c>
      <c r="L73" s="200">
        <v>37.46783876500858</v>
      </c>
      <c r="M73" s="200">
        <v>36.80429951940468</v>
      </c>
      <c r="N73" s="200">
        <v>37.443879078120325</v>
      </c>
      <c r="O73" s="201">
        <v>36.117066895368779</v>
      </c>
      <c r="P73" s="202">
        <v>53.13615502294747</v>
      </c>
      <c r="Q73" s="203">
        <v>54.950398755106008</v>
      </c>
      <c r="R73" s="203">
        <v>51.136363636363633</v>
      </c>
      <c r="S73" s="203">
        <v>49.994900560938298</v>
      </c>
      <c r="T73" s="204">
        <v>51.410231472476177</v>
      </c>
      <c r="U73" s="205">
        <v>48.434819897084047</v>
      </c>
      <c r="V73" s="206">
        <v>37.575731898487483</v>
      </c>
      <c r="W73" s="207">
        <v>38.472348516161034</v>
      </c>
      <c r="X73" s="207">
        <v>36.633061011646092</v>
      </c>
      <c r="Y73" s="208"/>
      <c r="Z73" s="207">
        <v>28.636190314790493</v>
      </c>
      <c r="AA73" s="209">
        <v>28.585599735471607</v>
      </c>
      <c r="AB73" s="210">
        <v>28.689379454197812</v>
      </c>
      <c r="AC73" s="211">
        <v>45.271966527196653</v>
      </c>
      <c r="AD73" s="212">
        <v>45.781158572264481</v>
      </c>
      <c r="AE73" s="212">
        <v>44.740378741600487</v>
      </c>
      <c r="AF73" s="213"/>
      <c r="AG73" s="212">
        <v>37.178720860729229</v>
      </c>
      <c r="AH73" s="212">
        <v>37.03920421299005</v>
      </c>
      <c r="AI73" s="214">
        <v>37.324373854612098</v>
      </c>
      <c r="AK73" s="215">
        <v>76.066582738844588</v>
      </c>
      <c r="AL73" s="216">
        <v>78.203361807660514</v>
      </c>
      <c r="AM73" s="216">
        <v>73.86363636363636</v>
      </c>
      <c r="AN73" s="217"/>
      <c r="AO73" s="216">
        <v>57.126870891033711</v>
      </c>
      <c r="AP73" s="216">
        <v>57.619178837145228</v>
      </c>
      <c r="AQ73" s="218">
        <v>56.61931818181818</v>
      </c>
      <c r="AR73" s="219">
        <f t="shared" si="18"/>
        <v>0.37123131463036707</v>
      </c>
      <c r="AS73" s="220">
        <f t="shared" si="19"/>
        <v>8.7383447898035302E-2</v>
      </c>
      <c r="AT73" s="221">
        <f t="shared" si="20"/>
        <v>0.17908186307911511</v>
      </c>
      <c r="AU73" s="221">
        <f t="shared" si="21"/>
        <v>1.0173304375135282E-2</v>
      </c>
      <c r="AV73" s="222">
        <f t="shared" si="22"/>
        <v>0.43154096689898513</v>
      </c>
      <c r="AW73" s="223">
        <f t="shared" si="23"/>
        <v>0.14265395570498882</v>
      </c>
      <c r="AX73" s="120">
        <v>59</v>
      </c>
      <c r="AY73" s="120">
        <v>71</v>
      </c>
      <c r="BB73" s="158"/>
      <c r="BC73" s="158"/>
    </row>
    <row r="74" spans="1:55" ht="9.75" customHeight="1" x14ac:dyDescent="0.2">
      <c r="A74" s="158">
        <v>13</v>
      </c>
      <c r="B74" s="158">
        <v>69</v>
      </c>
      <c r="C74" s="158" t="s">
        <v>167</v>
      </c>
      <c r="D74" s="195">
        <v>28.294464737285757</v>
      </c>
      <c r="E74" s="196">
        <v>29.477821448624368</v>
      </c>
      <c r="F74" s="196">
        <v>27.109111361079862</v>
      </c>
      <c r="G74" s="196">
        <v>27.929193593706099</v>
      </c>
      <c r="H74" s="197">
        <v>29.028635597978663</v>
      </c>
      <c r="I74" s="198">
        <v>26.827896512935883</v>
      </c>
      <c r="J74" s="199">
        <v>39.385004212299918</v>
      </c>
      <c r="K74" s="200">
        <v>40.474174428450468</v>
      </c>
      <c r="L74" s="200">
        <v>38.30678960603521</v>
      </c>
      <c r="M74" s="200">
        <v>38.837405223251899</v>
      </c>
      <c r="N74" s="200">
        <v>39.796782387806942</v>
      </c>
      <c r="O74" s="201">
        <v>37.887678122380549</v>
      </c>
      <c r="P74" s="202">
        <v>43.73970345963756</v>
      </c>
      <c r="Q74" s="203">
        <v>44.833333333333329</v>
      </c>
      <c r="R74" s="203">
        <v>42.671009771986974</v>
      </c>
      <c r="S74" s="203">
        <v>42.668863261943983</v>
      </c>
      <c r="T74" s="204">
        <v>43.5</v>
      </c>
      <c r="U74" s="205">
        <v>41.856677524429969</v>
      </c>
      <c r="V74" s="206">
        <v>31.803278688524589</v>
      </c>
      <c r="W74" s="207">
        <v>31.746031746031743</v>
      </c>
      <c r="X74" s="207">
        <v>31.864406779661014</v>
      </c>
      <c r="Y74" s="208"/>
      <c r="Z74" s="207">
        <v>29.114754098360656</v>
      </c>
      <c r="AA74" s="209">
        <v>28.888888888888886</v>
      </c>
      <c r="AB74" s="210">
        <v>29.355932203389827</v>
      </c>
      <c r="AC74" s="211">
        <v>39.926571821936669</v>
      </c>
      <c r="AD74" s="212">
        <v>40.253853127833182</v>
      </c>
      <c r="AE74" s="212">
        <v>39.591078066914498</v>
      </c>
      <c r="AF74" s="213"/>
      <c r="AG74" s="212">
        <v>36.85176686553465</v>
      </c>
      <c r="AH74" s="212">
        <v>36.899365367180415</v>
      </c>
      <c r="AI74" s="214">
        <v>36.802973977695167</v>
      </c>
      <c r="AK74" s="215">
        <v>52.941176470588239</v>
      </c>
      <c r="AL74" s="216">
        <v>53.878406708595385</v>
      </c>
      <c r="AM74" s="216">
        <v>52</v>
      </c>
      <c r="AN74" s="217"/>
      <c r="AO74" s="216">
        <v>45.903361344537814</v>
      </c>
      <c r="AP74" s="216">
        <v>46.121593291404608</v>
      </c>
      <c r="AQ74" s="218">
        <v>45.684210526315788</v>
      </c>
      <c r="AR74" s="219">
        <f t="shared" si="18"/>
        <v>0.1240106142250149</v>
      </c>
      <c r="AS74" s="220">
        <f t="shared" si="19"/>
        <v>4.2448791107299474E-2</v>
      </c>
      <c r="AT74" s="221">
        <f t="shared" si="20"/>
        <v>1.3750604334520276E-2</v>
      </c>
      <c r="AU74" s="221">
        <f t="shared" si="21"/>
        <v>-5.1126957280051517E-2</v>
      </c>
      <c r="AV74" s="222">
        <f t="shared" si="22"/>
        <v>0.21036889332004</v>
      </c>
      <c r="AW74" s="223">
        <f t="shared" si="23"/>
        <v>7.5804646182797503E-2</v>
      </c>
      <c r="AX74" s="120">
        <v>52</v>
      </c>
      <c r="AY74" s="120">
        <v>80</v>
      </c>
      <c r="BB74" s="158"/>
      <c r="BC74" s="158"/>
    </row>
    <row r="75" spans="1:55" ht="9.75" customHeight="1" x14ac:dyDescent="0.2">
      <c r="A75" s="158">
        <v>12</v>
      </c>
      <c r="B75" s="158">
        <v>70</v>
      </c>
      <c r="C75" s="158" t="s">
        <v>507</v>
      </c>
      <c r="D75" s="195">
        <v>23.99722226415664</v>
      </c>
      <c r="E75" s="196">
        <v>24.587891834507978</v>
      </c>
      <c r="F75" s="196">
        <v>23.377667800804204</v>
      </c>
      <c r="G75" s="196">
        <v>23.622831780921182</v>
      </c>
      <c r="H75" s="197">
        <v>24.151455279997641</v>
      </c>
      <c r="I75" s="198">
        <v>23.06835756263532</v>
      </c>
      <c r="J75" s="199">
        <v>33.810379689957315</v>
      </c>
      <c r="K75" s="200">
        <v>34.684684684684683</v>
      </c>
      <c r="L75" s="200">
        <v>32.886712252818334</v>
      </c>
      <c r="M75" s="200">
        <v>33.253201527746576</v>
      </c>
      <c r="N75" s="200">
        <v>34.037435493746173</v>
      </c>
      <c r="O75" s="201">
        <v>32.424690445389018</v>
      </c>
      <c r="P75" s="202">
        <v>42.328575181714683</v>
      </c>
      <c r="Q75" s="203">
        <v>44.226505202114957</v>
      </c>
      <c r="R75" s="203">
        <v>40.32577393808495</v>
      </c>
      <c r="S75" s="203">
        <v>41.242665732551011</v>
      </c>
      <c r="T75" s="204">
        <v>42.964352720450286</v>
      </c>
      <c r="U75" s="205">
        <v>39.425845932325416</v>
      </c>
      <c r="V75" s="206">
        <v>31.925638585962083</v>
      </c>
      <c r="W75" s="207">
        <v>32.52224246971808</v>
      </c>
      <c r="X75" s="207">
        <v>31.2994562160135</v>
      </c>
      <c r="Y75" s="208"/>
      <c r="Z75" s="207">
        <v>27.579960477201197</v>
      </c>
      <c r="AA75" s="209">
        <v>27.652124200521673</v>
      </c>
      <c r="AB75" s="210">
        <v>27.504219013688356</v>
      </c>
      <c r="AC75" s="211">
        <v>41.837673086523559</v>
      </c>
      <c r="AD75" s="212">
        <v>42.605651927729447</v>
      </c>
      <c r="AE75" s="212">
        <v>41.036925719192787</v>
      </c>
      <c r="AF75" s="213"/>
      <c r="AG75" s="212">
        <v>36.829659213326678</v>
      </c>
      <c r="AH75" s="212">
        <v>37.108148453183716</v>
      </c>
      <c r="AI75" s="214">
        <v>36.539287247745818</v>
      </c>
      <c r="AK75" s="215">
        <v>63.5122727550958</v>
      </c>
      <c r="AL75" s="216">
        <v>65.78413834227787</v>
      </c>
      <c r="AM75" s="216">
        <v>61.116700201207244</v>
      </c>
      <c r="AN75" s="217"/>
      <c r="AO75" s="216">
        <v>51.845504070514778</v>
      </c>
      <c r="AP75" s="216">
        <v>53.047107930828865</v>
      </c>
      <c r="AQ75" s="218">
        <v>50.578470824949697</v>
      </c>
      <c r="AR75" s="219">
        <f t="shared" si="18"/>
        <v>0.33038891895616151</v>
      </c>
      <c r="AS75" s="220">
        <f t="shared" si="19"/>
        <v>0.16751288469471148</v>
      </c>
      <c r="AT75" s="221">
        <f t="shared" si="20"/>
        <v>0.23742097752751909</v>
      </c>
      <c r="AU75" s="221">
        <f t="shared" si="21"/>
        <v>0.10755228132232306</v>
      </c>
      <c r="AV75" s="222">
        <f t="shared" si="22"/>
        <v>0.50045855506452674</v>
      </c>
      <c r="AW75" s="223">
        <f t="shared" si="23"/>
        <v>0.25708421484490551</v>
      </c>
      <c r="AX75" s="224">
        <v>70</v>
      </c>
      <c r="AY75" s="120">
        <v>36</v>
      </c>
      <c r="BB75" s="158"/>
      <c r="BC75" s="158"/>
    </row>
    <row r="76" spans="1:55" ht="9.75" customHeight="1" x14ac:dyDescent="0.2">
      <c r="A76" s="158">
        <v>11</v>
      </c>
      <c r="B76" s="158">
        <v>71</v>
      </c>
      <c r="C76" s="158" t="s">
        <v>2</v>
      </c>
      <c r="D76" s="195">
        <v>25.432450377411236</v>
      </c>
      <c r="E76" s="196">
        <v>26.09537395557367</v>
      </c>
      <c r="F76" s="196">
        <v>24.730118747750989</v>
      </c>
      <c r="G76" s="196">
        <v>25.09522644674308</v>
      </c>
      <c r="H76" s="197">
        <v>25.67590516948577</v>
      </c>
      <c r="I76" s="198">
        <v>24.480028787333573</v>
      </c>
      <c r="J76" s="199">
        <v>34.668164155790507</v>
      </c>
      <c r="K76" s="200">
        <v>35.568264479393989</v>
      </c>
      <c r="L76" s="200">
        <v>33.713692946058096</v>
      </c>
      <c r="M76" s="200">
        <v>34.169861740443821</v>
      </c>
      <c r="N76" s="200">
        <v>34.948704442270554</v>
      </c>
      <c r="O76" s="201">
        <v>33.343972763059895</v>
      </c>
      <c r="P76" s="202">
        <v>40.797275135612466</v>
      </c>
      <c r="Q76" s="203">
        <v>42.387254901960787</v>
      </c>
      <c r="R76" s="203">
        <v>39.110995580972187</v>
      </c>
      <c r="S76" s="203">
        <v>39.823388419326356</v>
      </c>
      <c r="T76" s="204">
        <v>41.17647058823529</v>
      </c>
      <c r="U76" s="205">
        <v>38.388354561996366</v>
      </c>
      <c r="V76" s="206">
        <v>33.208430913348948</v>
      </c>
      <c r="W76" s="207">
        <v>34.155863444442083</v>
      </c>
      <c r="X76" s="207">
        <v>32.208891077584276</v>
      </c>
      <c r="Y76" s="208"/>
      <c r="Z76" s="207">
        <v>28.42110996133108</v>
      </c>
      <c r="AA76" s="209">
        <v>28.889690437291804</v>
      </c>
      <c r="AB76" s="210">
        <v>27.926758293414515</v>
      </c>
      <c r="AC76" s="211">
        <v>42.353249233707622</v>
      </c>
      <c r="AD76" s="212">
        <v>43.511587520210796</v>
      </c>
      <c r="AE76" s="212">
        <v>41.126090404440916</v>
      </c>
      <c r="AF76" s="213"/>
      <c r="AG76" s="212">
        <v>36.817460684195126</v>
      </c>
      <c r="AH76" s="212">
        <v>37.520210791065331</v>
      </c>
      <c r="AI76" s="214">
        <v>36.072957969865186</v>
      </c>
      <c r="AK76" s="215">
        <v>63.260994126915918</v>
      </c>
      <c r="AL76" s="216">
        <v>66.36040927124661</v>
      </c>
      <c r="AM76" s="216">
        <v>59.976395957807767</v>
      </c>
      <c r="AN76" s="217"/>
      <c r="AO76" s="216">
        <v>50.390345222747456</v>
      </c>
      <c r="AP76" s="216">
        <v>52.43265817498434</v>
      </c>
      <c r="AQ76" s="218">
        <v>48.226008703990559</v>
      </c>
      <c r="AR76" s="219">
        <f t="shared" si="18"/>
        <v>0.30575034731392753</v>
      </c>
      <c r="AS76" s="220">
        <f t="shared" si="19"/>
        <v>0.13253052414753727</v>
      </c>
      <c r="AT76" s="221">
        <f t="shared" si="20"/>
        <v>0.22167557080271588</v>
      </c>
      <c r="AU76" s="221">
        <f t="shared" si="21"/>
        <v>7.7483454977448088E-2</v>
      </c>
      <c r="AV76" s="222">
        <f t="shared" si="22"/>
        <v>0.55061812134836874</v>
      </c>
      <c r="AW76" s="223">
        <f t="shared" si="23"/>
        <v>0.26534549727800005</v>
      </c>
      <c r="AX76" s="224">
        <v>65</v>
      </c>
      <c r="AY76" s="120">
        <v>32</v>
      </c>
      <c r="BB76" s="158"/>
      <c r="BC76" s="158"/>
    </row>
    <row r="77" spans="1:55" ht="9.75" customHeight="1" x14ac:dyDescent="0.2">
      <c r="A77" s="158">
        <v>10</v>
      </c>
      <c r="B77" s="158">
        <v>72</v>
      </c>
      <c r="C77" s="158" t="s">
        <v>333</v>
      </c>
      <c r="D77" s="195">
        <v>24.903818409156486</v>
      </c>
      <c r="E77" s="196">
        <v>25.709734844935824</v>
      </c>
      <c r="F77" s="196">
        <v>24.053947238415176</v>
      </c>
      <c r="G77" s="196">
        <v>24.646532653650091</v>
      </c>
      <c r="H77" s="197">
        <v>25.363065679752644</v>
      </c>
      <c r="I77" s="198">
        <v>23.890919869578106</v>
      </c>
      <c r="J77" s="199">
        <v>33.020780537252911</v>
      </c>
      <c r="K77" s="200">
        <v>34.145139719856409</v>
      </c>
      <c r="L77" s="200">
        <v>31.830040998881849</v>
      </c>
      <c r="M77" s="200">
        <v>32.633408152921582</v>
      </c>
      <c r="N77" s="200">
        <v>33.624269726191315</v>
      </c>
      <c r="O77" s="201">
        <v>31.584047707789786</v>
      </c>
      <c r="P77" s="202">
        <v>33.407942238267147</v>
      </c>
      <c r="Q77" s="203">
        <v>35.857523488991724</v>
      </c>
      <c r="R77" s="203">
        <v>30.808155975591607</v>
      </c>
      <c r="S77" s="203">
        <v>32.635379061371836</v>
      </c>
      <c r="T77" s="204">
        <v>34.81980086944327</v>
      </c>
      <c r="U77" s="205">
        <v>30.317011460038696</v>
      </c>
      <c r="V77" s="206">
        <v>30.633589765753307</v>
      </c>
      <c r="W77" s="207">
        <v>31.724834474245316</v>
      </c>
      <c r="X77" s="207">
        <v>29.481788569736452</v>
      </c>
      <c r="Y77" s="208"/>
      <c r="Z77" s="207">
        <v>27.896389777278358</v>
      </c>
      <c r="AA77" s="209">
        <v>28.779037145101562</v>
      </c>
      <c r="AB77" s="210">
        <v>26.964761622742078</v>
      </c>
      <c r="AC77" s="211">
        <v>39.195494094405447</v>
      </c>
      <c r="AD77" s="212">
        <v>40.569219379781195</v>
      </c>
      <c r="AE77" s="212">
        <v>37.760013752793533</v>
      </c>
      <c r="AF77" s="213"/>
      <c r="AG77" s="212">
        <v>35.908536841662816</v>
      </c>
      <c r="AH77" s="212">
        <v>37.130871103068195</v>
      </c>
      <c r="AI77" s="214">
        <v>34.631253223310985</v>
      </c>
      <c r="AK77" s="215">
        <v>49.635683339897597</v>
      </c>
      <c r="AL77" s="216">
        <v>51.606696170867806</v>
      </c>
      <c r="AM77" s="216">
        <v>47.570074611816899</v>
      </c>
      <c r="AN77" s="217"/>
      <c r="AO77" s="216">
        <v>41.935801496652225</v>
      </c>
      <c r="AP77" s="216">
        <v>43.563594381373875</v>
      </c>
      <c r="AQ77" s="218">
        <v>40.229885057471265</v>
      </c>
      <c r="AR77" s="219">
        <f t="shared" si="18"/>
        <v>0.23007601735845187</v>
      </c>
      <c r="AS77" s="220">
        <f t="shared" si="19"/>
        <v>0.13185859322678281</v>
      </c>
      <c r="AT77" s="221">
        <f t="shared" si="20"/>
        <v>0.18699477894492642</v>
      </c>
      <c r="AU77" s="221">
        <f t="shared" si="21"/>
        <v>0.10036122103440244</v>
      </c>
      <c r="AV77" s="222">
        <f t="shared" si="22"/>
        <v>0.48574500595976172</v>
      </c>
      <c r="AW77" s="223">
        <f t="shared" si="23"/>
        <v>0.28497975824918897</v>
      </c>
      <c r="AX77" s="224">
        <v>73</v>
      </c>
      <c r="AY77" s="120">
        <v>26</v>
      </c>
      <c r="BB77" s="158"/>
      <c r="BC77" s="158"/>
    </row>
    <row r="78" spans="1:55" ht="9.75" customHeight="1" x14ac:dyDescent="0.2">
      <c r="A78" s="158">
        <v>9</v>
      </c>
      <c r="B78" s="158">
        <v>73</v>
      </c>
      <c r="C78" s="158" t="s">
        <v>395</v>
      </c>
      <c r="D78" s="195">
        <v>25.19499365136949</v>
      </c>
      <c r="E78" s="196">
        <v>25.783219301404394</v>
      </c>
      <c r="F78" s="196">
        <v>24.597953216374268</v>
      </c>
      <c r="G78" s="196">
        <v>25.031743152548518</v>
      </c>
      <c r="H78" s="197">
        <v>25.639178970111629</v>
      </c>
      <c r="I78" s="198">
        <v>24.415204678362574</v>
      </c>
      <c r="J78" s="199">
        <v>33.244610061219063</v>
      </c>
      <c r="K78" s="200">
        <v>34.320465362242196</v>
      </c>
      <c r="L78" s="200">
        <v>32.154340836012864</v>
      </c>
      <c r="M78" s="200">
        <v>33.005057226510516</v>
      </c>
      <c r="N78" s="200">
        <v>34.108937070333155</v>
      </c>
      <c r="O78" s="201">
        <v>31.886387995712756</v>
      </c>
      <c r="P78" s="202">
        <v>36.689509752240376</v>
      </c>
      <c r="Q78" s="203">
        <v>37.645811240721102</v>
      </c>
      <c r="R78" s="203">
        <v>35.744234800838576</v>
      </c>
      <c r="S78" s="203">
        <v>36.215076436478647</v>
      </c>
      <c r="T78" s="204">
        <v>37.22163308589608</v>
      </c>
      <c r="U78" s="205">
        <v>35.220125786163521</v>
      </c>
      <c r="V78" s="206">
        <v>31.450011035091592</v>
      </c>
      <c r="W78" s="207">
        <v>31.153846153846153</v>
      </c>
      <c r="X78" s="207">
        <v>31.766316750342309</v>
      </c>
      <c r="Y78" s="208"/>
      <c r="Z78" s="207">
        <v>28.757448686824098</v>
      </c>
      <c r="AA78" s="209">
        <v>28.376068376068375</v>
      </c>
      <c r="AB78" s="210">
        <v>29.164764947512552</v>
      </c>
      <c r="AC78" s="211">
        <v>38.827258320126781</v>
      </c>
      <c r="AD78" s="212">
        <v>38.204334365325074</v>
      </c>
      <c r="AE78" s="212">
        <v>39.480519480519483</v>
      </c>
      <c r="AF78" s="213"/>
      <c r="AG78" s="212">
        <v>35.467511885895405</v>
      </c>
      <c r="AH78" s="212">
        <v>34.736842105263158</v>
      </c>
      <c r="AI78" s="214">
        <v>36.233766233766232</v>
      </c>
      <c r="AK78" s="215">
        <v>50.035385704175518</v>
      </c>
      <c r="AL78" s="216">
        <v>48.228882833787466</v>
      </c>
      <c r="AM78" s="216">
        <v>51.988217967599418</v>
      </c>
      <c r="AN78" s="217"/>
      <c r="AO78" s="216">
        <v>42.533616418966737</v>
      </c>
      <c r="AP78" s="216">
        <v>40.599455040871938</v>
      </c>
      <c r="AQ78" s="218">
        <v>44.624447717231227</v>
      </c>
      <c r="AR78" s="219">
        <f t="shared" si="18"/>
        <v>0.24826429687876131</v>
      </c>
      <c r="AS78" s="220">
        <f t="shared" si="19"/>
        <v>0.14883923630769039</v>
      </c>
      <c r="AT78" s="221">
        <f t="shared" si="20"/>
        <v>0.16792641720349311</v>
      </c>
      <c r="AU78" s="221">
        <f t="shared" si="21"/>
        <v>7.4608404478298612E-2</v>
      </c>
      <c r="AV78" s="222">
        <f t="shared" si="22"/>
        <v>0.36375182012673801</v>
      </c>
      <c r="AW78" s="223">
        <f t="shared" si="23"/>
        <v>0.17447263969111948</v>
      </c>
      <c r="AX78" s="224">
        <v>72</v>
      </c>
      <c r="AY78" s="120">
        <v>64</v>
      </c>
      <c r="BB78" s="158"/>
      <c r="BC78" s="158"/>
    </row>
    <row r="79" spans="1:55" ht="9.75" customHeight="1" x14ac:dyDescent="0.2">
      <c r="A79" s="158">
        <v>8</v>
      </c>
      <c r="B79" s="158">
        <v>74</v>
      </c>
      <c r="C79" s="158" t="s">
        <v>722</v>
      </c>
      <c r="D79" s="195">
        <v>22.374311572031306</v>
      </c>
      <c r="E79" s="196">
        <v>22.639865579687598</v>
      </c>
      <c r="F79" s="196">
        <v>22.089452603471297</v>
      </c>
      <c r="G79" s="196">
        <v>22.187510064736387</v>
      </c>
      <c r="H79" s="197">
        <v>22.459393863961665</v>
      </c>
      <c r="I79" s="198">
        <v>21.895861148197596</v>
      </c>
      <c r="J79" s="199">
        <v>31.244509516837482</v>
      </c>
      <c r="K79" s="200">
        <v>32.225378787878789</v>
      </c>
      <c r="L79" s="200">
        <v>30.201409869083584</v>
      </c>
      <c r="M79" s="200">
        <v>30.961444607125426</v>
      </c>
      <c r="N79" s="200">
        <v>31.950757575757578</v>
      </c>
      <c r="O79" s="201">
        <v>29.909365558912388</v>
      </c>
      <c r="P79" s="202">
        <v>30.330010645504696</v>
      </c>
      <c r="Q79" s="203">
        <v>32.300132300132297</v>
      </c>
      <c r="R79" s="203">
        <v>28.262594208647364</v>
      </c>
      <c r="S79" s="203">
        <v>29.76870221620052</v>
      </c>
      <c r="T79" s="204">
        <v>31.752031752031751</v>
      </c>
      <c r="U79" s="205">
        <v>27.68742562475208</v>
      </c>
      <c r="V79" s="206">
        <v>28.540091660464569</v>
      </c>
      <c r="W79" s="207">
        <v>29.562294706286764</v>
      </c>
      <c r="X79" s="207">
        <v>27.464222543817336</v>
      </c>
      <c r="Y79" s="208"/>
      <c r="Z79" s="207">
        <v>26.906655176465982</v>
      </c>
      <c r="AA79" s="209">
        <v>27.751890611870749</v>
      </c>
      <c r="AB79" s="210">
        <v>26.017044540922978</v>
      </c>
      <c r="AC79" s="211">
        <v>36.842399508022588</v>
      </c>
      <c r="AD79" s="212">
        <v>38.122563880467737</v>
      </c>
      <c r="AE79" s="212">
        <v>35.475667552884062</v>
      </c>
      <c r="AF79" s="213"/>
      <c r="AG79" s="212">
        <v>35.198747693855879</v>
      </c>
      <c r="AH79" s="212">
        <v>36.281940233867473</v>
      </c>
      <c r="AI79" s="214">
        <v>34.042307247717027</v>
      </c>
      <c r="AK79" s="215">
        <v>42.144897429239158</v>
      </c>
      <c r="AL79" s="216">
        <v>46.283095723014256</v>
      </c>
      <c r="AM79" s="216">
        <v>37.837837837837839</v>
      </c>
      <c r="AN79" s="217"/>
      <c r="AO79" s="216">
        <v>38.327707089067772</v>
      </c>
      <c r="AP79" s="216">
        <v>41.955193482688394</v>
      </c>
      <c r="AQ79" s="218">
        <v>34.552199258081615</v>
      </c>
      <c r="AR79" s="219">
        <f t="shared" si="18"/>
        <v>0.27557406933318607</v>
      </c>
      <c r="AS79" s="220">
        <f t="shared" si="19"/>
        <v>0.21269376770807402</v>
      </c>
      <c r="AT79" s="221">
        <f t="shared" si="20"/>
        <v>0.17916395801215684</v>
      </c>
      <c r="AU79" s="221">
        <f t="shared" si="21"/>
        <v>0.13685740896454443</v>
      </c>
      <c r="AV79" s="222">
        <f t="shared" si="22"/>
        <v>0.38954443247073445</v>
      </c>
      <c r="AW79" s="223">
        <f t="shared" si="23"/>
        <v>0.28751689646078454</v>
      </c>
      <c r="AX79" s="224">
        <v>74</v>
      </c>
      <c r="AY79" s="120">
        <v>23</v>
      </c>
      <c r="BB79" s="158"/>
      <c r="BC79" s="158"/>
    </row>
    <row r="80" spans="1:55" ht="9.75" customHeight="1" x14ac:dyDescent="0.2">
      <c r="A80" s="158">
        <v>7</v>
      </c>
      <c r="B80" s="158">
        <v>75</v>
      </c>
      <c r="C80" s="158" t="s">
        <v>161</v>
      </c>
      <c r="D80" s="195">
        <v>22.824722356349589</v>
      </c>
      <c r="E80" s="196">
        <v>23.37318652237607</v>
      </c>
      <c r="F80" s="196">
        <v>22.251838688977738</v>
      </c>
      <c r="G80" s="196">
        <v>22.667793336552393</v>
      </c>
      <c r="H80" s="197">
        <v>23.20306223713435</v>
      </c>
      <c r="I80" s="198">
        <v>22.108692432992743</v>
      </c>
      <c r="J80" s="199">
        <v>30.854311056846338</v>
      </c>
      <c r="K80" s="200">
        <v>31.595178020745724</v>
      </c>
      <c r="L80" s="200">
        <v>30.07585241917667</v>
      </c>
      <c r="M80" s="200">
        <v>30.620892735303624</v>
      </c>
      <c r="N80" s="200">
        <v>31.342865152789457</v>
      </c>
      <c r="O80" s="201">
        <v>29.862287355475363</v>
      </c>
      <c r="P80" s="202">
        <v>29.268636716270542</v>
      </c>
      <c r="Q80" s="203">
        <v>31.446196024674432</v>
      </c>
      <c r="R80" s="203">
        <v>26.961069145845439</v>
      </c>
      <c r="S80" s="203">
        <v>28.810212285774739</v>
      </c>
      <c r="T80" s="204">
        <v>30.952707333790269</v>
      </c>
      <c r="U80" s="205">
        <v>26.539802440441601</v>
      </c>
      <c r="V80" s="206">
        <v>28.916196496617729</v>
      </c>
      <c r="W80" s="207">
        <v>29.42643391521197</v>
      </c>
      <c r="X80" s="207">
        <v>28.386514148103554</v>
      </c>
      <c r="Y80" s="208"/>
      <c r="Z80" s="207">
        <v>26.945913213009188</v>
      </c>
      <c r="AA80" s="209">
        <v>27.292234529954186</v>
      </c>
      <c r="AB80" s="210">
        <v>26.586393738711621</v>
      </c>
      <c r="AC80" s="211">
        <v>36.91306369130637</v>
      </c>
      <c r="AD80" s="212">
        <v>37.678157109711634</v>
      </c>
      <c r="AE80" s="212">
        <v>36.11662209954283</v>
      </c>
      <c r="AF80" s="213"/>
      <c r="AG80" s="212">
        <v>34.571658002620346</v>
      </c>
      <c r="AH80" s="212">
        <v>35.109380178985752</v>
      </c>
      <c r="AI80" s="214">
        <v>34.011903735012503</v>
      </c>
      <c r="AK80" s="215">
        <v>43.802062673542245</v>
      </c>
      <c r="AL80" s="216">
        <v>45.872985045639929</v>
      </c>
      <c r="AM80" s="216">
        <v>41.641337386018236</v>
      </c>
      <c r="AN80" s="217"/>
      <c r="AO80" s="216">
        <v>38.308211027370092</v>
      </c>
      <c r="AP80" s="216">
        <v>39.852398523985237</v>
      </c>
      <c r="AQ80" s="218">
        <v>36.697061803444782</v>
      </c>
      <c r="AR80" s="219">
        <f t="shared" si="18"/>
        <v>0.26688053616448737</v>
      </c>
      <c r="AS80" s="220">
        <f t="shared" si="19"/>
        <v>0.18873120170714713</v>
      </c>
      <c r="AT80" s="221">
        <f t="shared" si="20"/>
        <v>0.19636648581448848</v>
      </c>
      <c r="AU80" s="221">
        <f t="shared" si="21"/>
        <v>0.12902188389699631</v>
      </c>
      <c r="AV80" s="222">
        <f t="shared" si="22"/>
        <v>0.49655288348953125</v>
      </c>
      <c r="AW80" s="223">
        <f t="shared" si="23"/>
        <v>0.32967472253875274</v>
      </c>
      <c r="AX80" s="224">
        <v>75</v>
      </c>
      <c r="AY80" s="224">
        <v>10</v>
      </c>
      <c r="BB80" s="158"/>
      <c r="BC80" s="158"/>
    </row>
    <row r="81" spans="1:55" ht="9.75" customHeight="1" x14ac:dyDescent="0.2">
      <c r="A81" s="158">
        <v>6</v>
      </c>
      <c r="B81" s="158">
        <v>76</v>
      </c>
      <c r="C81" s="158" t="s">
        <v>685</v>
      </c>
      <c r="D81" s="195">
        <v>19.756860641816392</v>
      </c>
      <c r="E81" s="196">
        <v>20.309593176313665</v>
      </c>
      <c r="F81" s="196">
        <v>19.183123223784886</v>
      </c>
      <c r="G81" s="196">
        <v>19.642442120318226</v>
      </c>
      <c r="H81" s="197">
        <v>20.165677980975115</v>
      </c>
      <c r="I81" s="198">
        <v>19.099322305618305</v>
      </c>
      <c r="J81" s="199">
        <v>27.716281569048899</v>
      </c>
      <c r="K81" s="200">
        <v>28.679424825544515</v>
      </c>
      <c r="L81" s="200">
        <v>26.720935314685313</v>
      </c>
      <c r="M81" s="200">
        <v>27.54433100483611</v>
      </c>
      <c r="N81" s="200">
        <v>28.46267709875238</v>
      </c>
      <c r="O81" s="201">
        <v>26.59527972027972</v>
      </c>
      <c r="P81" s="202">
        <v>26.161382070999682</v>
      </c>
      <c r="Q81" s="203">
        <v>28.330418681205639</v>
      </c>
      <c r="R81" s="203">
        <v>23.885590933621152</v>
      </c>
      <c r="S81" s="203">
        <v>25.824291583271886</v>
      </c>
      <c r="T81" s="204">
        <v>27.9086513733155</v>
      </c>
      <c r="U81" s="205">
        <v>23.637344846195361</v>
      </c>
      <c r="V81" s="206">
        <v>27.768968438429958</v>
      </c>
      <c r="W81" s="207">
        <v>28.502148296252177</v>
      </c>
      <c r="X81" s="207">
        <v>27.003994673768311</v>
      </c>
      <c r="Y81" s="208"/>
      <c r="Z81" s="207">
        <v>26.396159610747876</v>
      </c>
      <c r="AA81" s="209">
        <v>26.889862594120899</v>
      </c>
      <c r="AB81" s="210">
        <v>25.881047492232579</v>
      </c>
      <c r="AC81" s="211">
        <v>36.122392038937285</v>
      </c>
      <c r="AD81" s="212">
        <v>37.349618320610688</v>
      </c>
      <c r="AE81" s="212">
        <v>34.857070897871807</v>
      </c>
      <c r="AF81" s="213"/>
      <c r="AG81" s="212">
        <v>34.488638125058124</v>
      </c>
      <c r="AH81" s="212">
        <v>35.468702290076337</v>
      </c>
      <c r="AI81" s="214">
        <v>33.478151366326657</v>
      </c>
      <c r="AK81" s="215">
        <v>41.860805860805861</v>
      </c>
      <c r="AL81" s="216">
        <v>45.007299270072991</v>
      </c>
      <c r="AM81" s="216">
        <v>38.691176470588232</v>
      </c>
      <c r="AN81" s="217"/>
      <c r="AO81" s="216">
        <v>38</v>
      </c>
      <c r="AP81" s="216">
        <v>40.510948905109487</v>
      </c>
      <c r="AQ81" s="218">
        <v>35.470588235294123</v>
      </c>
      <c r="AR81" s="219">
        <f t="shared" si="18"/>
        <v>0.40553547154427644</v>
      </c>
      <c r="AS81" s="220">
        <f t="shared" si="19"/>
        <v>0.34383288234020437</v>
      </c>
      <c r="AT81" s="221">
        <f t="shared" si="20"/>
        <v>0.30329142273094778</v>
      </c>
      <c r="AU81" s="221">
        <f t="shared" si="21"/>
        <v>0.25211384219143906</v>
      </c>
      <c r="AV81" s="222">
        <f t="shared" si="22"/>
        <v>0.60009917469953722</v>
      </c>
      <c r="AW81" s="223">
        <f t="shared" si="23"/>
        <v>0.4714827656536813</v>
      </c>
      <c r="AX81" s="224">
        <v>80</v>
      </c>
      <c r="AY81" s="224">
        <v>2</v>
      </c>
      <c r="BB81" s="158"/>
      <c r="BC81" s="158"/>
    </row>
    <row r="82" spans="1:55" ht="9.75" customHeight="1" x14ac:dyDescent="0.2">
      <c r="A82" s="158">
        <v>5</v>
      </c>
      <c r="B82" s="158">
        <v>77</v>
      </c>
      <c r="C82" s="158" t="s">
        <v>436</v>
      </c>
      <c r="D82" s="195">
        <v>21.51893610610156</v>
      </c>
      <c r="E82" s="196">
        <v>22.187603115135623</v>
      </c>
      <c r="F82" s="196">
        <v>20.813488518246963</v>
      </c>
      <c r="G82" s="196">
        <v>21.354332975044183</v>
      </c>
      <c r="H82" s="197">
        <v>21.991082092058274</v>
      </c>
      <c r="I82" s="198">
        <v>20.682558949113066</v>
      </c>
      <c r="J82" s="199">
        <v>28.622270600540674</v>
      </c>
      <c r="K82" s="200">
        <v>29.618348591825871</v>
      </c>
      <c r="L82" s="200">
        <v>27.571910417404826</v>
      </c>
      <c r="M82" s="200">
        <v>28.376347481751747</v>
      </c>
      <c r="N82" s="200">
        <v>29.324669884186733</v>
      </c>
      <c r="O82" s="201">
        <v>27.376345372470883</v>
      </c>
      <c r="P82" s="202">
        <v>32.489251991640195</v>
      </c>
      <c r="Q82" s="203">
        <v>34.29095354523227</v>
      </c>
      <c r="R82" s="203">
        <v>30.58957019016929</v>
      </c>
      <c r="S82" s="203">
        <v>32.004100370712393</v>
      </c>
      <c r="T82" s="204">
        <v>33.711560315437858</v>
      </c>
      <c r="U82" s="205">
        <v>30.203785231244044</v>
      </c>
      <c r="V82" s="206">
        <v>30.684975879080582</v>
      </c>
      <c r="W82" s="207">
        <v>31.640226989697723</v>
      </c>
      <c r="X82" s="207">
        <v>29.673208002488131</v>
      </c>
      <c r="Y82" s="208"/>
      <c r="Z82" s="207">
        <v>27.512770166125893</v>
      </c>
      <c r="AA82" s="209">
        <v>28.162501415147741</v>
      </c>
      <c r="AB82" s="210">
        <v>26.824598020736921</v>
      </c>
      <c r="AC82" s="211">
        <v>38.144609285470935</v>
      </c>
      <c r="AD82" s="212">
        <v>39.354838709677423</v>
      </c>
      <c r="AE82" s="212">
        <v>36.864273990938493</v>
      </c>
      <c r="AF82" s="213"/>
      <c r="AG82" s="212">
        <v>34.221461682204399</v>
      </c>
      <c r="AH82" s="212">
        <v>35.138446090121747</v>
      </c>
      <c r="AI82" s="214">
        <v>33.25135842863137</v>
      </c>
      <c r="AK82" s="215">
        <v>53.305889423076927</v>
      </c>
      <c r="AL82" s="216">
        <v>55.515281902579325</v>
      </c>
      <c r="AM82" s="216">
        <v>50.969409204441476</v>
      </c>
      <c r="AN82" s="217"/>
      <c r="AO82" s="216">
        <v>44.17127403846154</v>
      </c>
      <c r="AP82" s="216">
        <v>45.696045646937769</v>
      </c>
      <c r="AQ82" s="218">
        <v>42.558795162845911</v>
      </c>
      <c r="AR82" s="219">
        <f t="shared" si="18"/>
        <v>0.42595227421025006</v>
      </c>
      <c r="AS82" s="220">
        <f t="shared" si="19"/>
        <v>0.28839286145246446</v>
      </c>
      <c r="AT82" s="221">
        <f t="shared" si="20"/>
        <v>0.33268984204035806</v>
      </c>
      <c r="AU82" s="221">
        <f t="shared" si="21"/>
        <v>0.2059854322058724</v>
      </c>
      <c r="AV82" s="222">
        <f t="shared" si="22"/>
        <v>0.64072381342583873</v>
      </c>
      <c r="AW82" s="223">
        <f t="shared" si="23"/>
        <v>0.38017546273175595</v>
      </c>
      <c r="AX82" s="224">
        <v>77</v>
      </c>
      <c r="AY82" s="224">
        <v>5</v>
      </c>
      <c r="BB82" s="158"/>
      <c r="BC82" s="158"/>
    </row>
    <row r="83" spans="1:55" ht="9.75" customHeight="1" x14ac:dyDescent="0.2">
      <c r="A83" s="158">
        <v>4</v>
      </c>
      <c r="B83" s="158">
        <v>78</v>
      </c>
      <c r="C83" s="158" t="s">
        <v>369</v>
      </c>
      <c r="D83" s="195">
        <v>21.030790434216307</v>
      </c>
      <c r="E83" s="196">
        <v>21.778252928860976</v>
      </c>
      <c r="F83" s="196">
        <v>20.252831996538241</v>
      </c>
      <c r="G83" s="196">
        <v>20.838444878610265</v>
      </c>
      <c r="H83" s="197">
        <v>21.555525858612857</v>
      </c>
      <c r="I83" s="198">
        <v>20.092107499961365</v>
      </c>
      <c r="J83" s="199">
        <v>29.566723656978311</v>
      </c>
      <c r="K83" s="200">
        <v>30.785361116016247</v>
      </c>
      <c r="L83" s="200">
        <v>28.300458715596331</v>
      </c>
      <c r="M83" s="200">
        <v>29.281022226221541</v>
      </c>
      <c r="N83" s="200">
        <v>30.454264524103831</v>
      </c>
      <c r="O83" s="201">
        <v>28.061926605504588</v>
      </c>
      <c r="P83" s="202">
        <v>34.267265208642002</v>
      </c>
      <c r="Q83" s="203">
        <v>36.40759780430426</v>
      </c>
      <c r="R83" s="203">
        <v>32.060897291956707</v>
      </c>
      <c r="S83" s="203">
        <v>33.705579266270099</v>
      </c>
      <c r="T83" s="204">
        <v>35.754116929511198</v>
      </c>
      <c r="U83" s="205">
        <v>31.593838415592579</v>
      </c>
      <c r="V83" s="206">
        <v>27.714570766935459</v>
      </c>
      <c r="W83" s="207">
        <v>28.846498619527409</v>
      </c>
      <c r="X83" s="207">
        <v>26.533894343151005</v>
      </c>
      <c r="Y83" s="208"/>
      <c r="Z83" s="207">
        <v>25.04919773370068</v>
      </c>
      <c r="AA83" s="209">
        <v>25.809458926458461</v>
      </c>
      <c r="AB83" s="210">
        <v>24.256194483403458</v>
      </c>
      <c r="AC83" s="211">
        <v>36.491877280004196</v>
      </c>
      <c r="AD83" s="212">
        <v>37.943344376813826</v>
      </c>
      <c r="AE83" s="212">
        <v>34.975448764388631</v>
      </c>
      <c r="AF83" s="213"/>
      <c r="AG83" s="212">
        <v>33.248038212214261</v>
      </c>
      <c r="AH83" s="212">
        <v>34.273313300973371</v>
      </c>
      <c r="AI83" s="214">
        <v>32.176876224207781</v>
      </c>
      <c r="AK83" s="215">
        <v>52.537376929621985</v>
      </c>
      <c r="AL83" s="216">
        <v>55.724146138283949</v>
      </c>
      <c r="AM83" s="216">
        <v>49.211278102099122</v>
      </c>
      <c r="AN83" s="217"/>
      <c r="AO83" s="216">
        <v>45.025525708034522</v>
      </c>
      <c r="AP83" s="216">
        <v>47.221230512912058</v>
      </c>
      <c r="AQ83" s="218">
        <v>42.733821885480069</v>
      </c>
      <c r="AR83" s="219">
        <f t="shared" si="18"/>
        <v>0.31780927843039569</v>
      </c>
      <c r="AS83" s="220">
        <f t="shared" si="19"/>
        <v>0.20206655917076452</v>
      </c>
      <c r="AT83" s="221">
        <f t="shared" si="20"/>
        <v>0.23422120432986887</v>
      </c>
      <c r="AU83" s="221">
        <f t="shared" si="21"/>
        <v>0.13548078872875569</v>
      </c>
      <c r="AV83" s="222">
        <f t="shared" si="22"/>
        <v>0.5331651536747779</v>
      </c>
      <c r="AW83" s="223">
        <f t="shared" si="23"/>
        <v>0.33584785332832234</v>
      </c>
      <c r="AX83" s="224">
        <v>76</v>
      </c>
      <c r="AY83" s="224">
        <v>9</v>
      </c>
      <c r="BB83" s="158"/>
      <c r="BC83" s="158"/>
    </row>
    <row r="84" spans="1:55" ht="9.75" customHeight="1" x14ac:dyDescent="0.2">
      <c r="A84" s="158">
        <v>3</v>
      </c>
      <c r="B84" s="158">
        <v>79</v>
      </c>
      <c r="C84" s="158" t="s">
        <v>859</v>
      </c>
      <c r="D84" s="195">
        <v>21.126473139125554</v>
      </c>
      <c r="E84" s="196">
        <v>21.136194492681717</v>
      </c>
      <c r="F84" s="196">
        <v>21.116186276053973</v>
      </c>
      <c r="G84" s="196">
        <v>21.024437528697515</v>
      </c>
      <c r="H84" s="197">
        <v>21.022078888613247</v>
      </c>
      <c r="I84" s="198">
        <v>21.026933375334696</v>
      </c>
      <c r="J84" s="199">
        <v>28.173481085212078</v>
      </c>
      <c r="K84" s="200">
        <v>28.61183475995534</v>
      </c>
      <c r="L84" s="200">
        <v>27.711032587357675</v>
      </c>
      <c r="M84" s="200">
        <v>28.020634314100114</v>
      </c>
      <c r="N84" s="200">
        <v>28.440640119091924</v>
      </c>
      <c r="O84" s="201">
        <v>27.577542206517471</v>
      </c>
      <c r="P84" s="202">
        <v>22.510325837540158</v>
      </c>
      <c r="Q84" s="203">
        <v>23.777777777777779</v>
      </c>
      <c r="R84" s="203">
        <v>21.157495256166982</v>
      </c>
      <c r="S84" s="203">
        <v>22.204375095609606</v>
      </c>
      <c r="T84" s="204">
        <v>23.437037037037037</v>
      </c>
      <c r="U84" s="205">
        <v>20.888678051865909</v>
      </c>
      <c r="V84" s="206">
        <v>26.712058117268001</v>
      </c>
      <c r="W84" s="207">
        <v>26.840518006031576</v>
      </c>
      <c r="X84" s="207">
        <v>26.576182136602451</v>
      </c>
      <c r="Y84" s="208"/>
      <c r="Z84" s="207">
        <v>26.128453752393689</v>
      </c>
      <c r="AA84" s="209">
        <v>26.21370705457986</v>
      </c>
      <c r="AB84" s="210">
        <v>26.038278709031776</v>
      </c>
      <c r="AC84" s="211">
        <v>33.606236118974003</v>
      </c>
      <c r="AD84" s="212">
        <v>34.057415452764289</v>
      </c>
      <c r="AE84" s="212">
        <v>33.134354953670709</v>
      </c>
      <c r="AF84" s="213"/>
      <c r="AG84" s="212">
        <v>32.957366197796453</v>
      </c>
      <c r="AH84" s="212">
        <v>33.341851946503112</v>
      </c>
      <c r="AI84" s="214">
        <v>32.555238774055596</v>
      </c>
      <c r="AK84" s="215">
        <v>30.183596088605068</v>
      </c>
      <c r="AL84" s="216">
        <v>31.619537275064268</v>
      </c>
      <c r="AM84" s="216">
        <v>28.721047331319234</v>
      </c>
      <c r="AN84" s="217"/>
      <c r="AO84" s="216">
        <v>28.696866892835761</v>
      </c>
      <c r="AP84" s="216">
        <v>29.958473403203477</v>
      </c>
      <c r="AQ84" s="218">
        <v>27.411883182275933</v>
      </c>
      <c r="AR84" s="219">
        <f t="shared" si="18"/>
        <v>0.26438795256355974</v>
      </c>
      <c r="AS84" s="220">
        <f t="shared" si="19"/>
        <v>0.24276588692227302</v>
      </c>
      <c r="AT84" s="221">
        <f t="shared" si="20"/>
        <v>0.19283222464878552</v>
      </c>
      <c r="AU84" s="221">
        <f t="shared" si="21"/>
        <v>0.17618201745033846</v>
      </c>
      <c r="AV84" s="222">
        <f t="shared" si="22"/>
        <v>0.3408777956589284</v>
      </c>
      <c r="AW84" s="223">
        <f t="shared" si="23"/>
        <v>0.29239696092640283</v>
      </c>
      <c r="AX84" s="224">
        <v>78</v>
      </c>
      <c r="AY84" s="120">
        <v>20</v>
      </c>
      <c r="BB84" s="158"/>
      <c r="BC84" s="158"/>
    </row>
    <row r="85" spans="1:55" ht="9.75" customHeight="1" x14ac:dyDescent="0.2">
      <c r="A85" s="158">
        <v>2</v>
      </c>
      <c r="B85" s="158">
        <v>80</v>
      </c>
      <c r="C85" s="158" t="s">
        <v>43</v>
      </c>
      <c r="D85" s="195">
        <v>20.239390642002174</v>
      </c>
      <c r="E85" s="196">
        <v>20.747268888276878</v>
      </c>
      <c r="F85" s="196">
        <v>19.699336196798125</v>
      </c>
      <c r="G85" s="196">
        <v>20.128211193641484</v>
      </c>
      <c r="H85" s="197">
        <v>20.623336087395575</v>
      </c>
      <c r="I85" s="198">
        <v>19.601718078875439</v>
      </c>
      <c r="J85" s="199">
        <v>27.905540417802001</v>
      </c>
      <c r="K85" s="200">
        <v>28.693400517880885</v>
      </c>
      <c r="L85" s="200">
        <v>27.055001511030525</v>
      </c>
      <c r="M85" s="200">
        <v>27.734786557674841</v>
      </c>
      <c r="N85" s="200">
        <v>28.504443977885085</v>
      </c>
      <c r="O85" s="201">
        <v>26.903898458748866</v>
      </c>
      <c r="P85" s="202">
        <v>26.414815907917067</v>
      </c>
      <c r="Q85" s="203">
        <v>28.081123244929795</v>
      </c>
      <c r="R85" s="203">
        <v>24.607812980621347</v>
      </c>
      <c r="S85" s="203">
        <v>26.068029218623185</v>
      </c>
      <c r="T85" s="204">
        <v>27.698198837044391</v>
      </c>
      <c r="U85" s="205">
        <v>24.300215318363581</v>
      </c>
      <c r="V85" s="206">
        <v>26.507878753953374</v>
      </c>
      <c r="W85" s="207">
        <v>27.008500137098984</v>
      </c>
      <c r="X85" s="207">
        <v>25.98605236080942</v>
      </c>
      <c r="Y85" s="208"/>
      <c r="Z85" s="207">
        <v>25.433121553919786</v>
      </c>
      <c r="AA85" s="209">
        <v>25.79106114614752</v>
      </c>
      <c r="AB85" s="210">
        <v>25.06002057848405</v>
      </c>
      <c r="AC85" s="211">
        <v>33.382771475528116</v>
      </c>
      <c r="AD85" s="212">
        <v>34.579291853954736</v>
      </c>
      <c r="AE85" s="212">
        <v>32.145768791782167</v>
      </c>
      <c r="AF85" s="213"/>
      <c r="AG85" s="212">
        <v>32.18022207079008</v>
      </c>
      <c r="AH85" s="212">
        <v>33.167731251478585</v>
      </c>
      <c r="AI85" s="214">
        <v>31.159302135985651</v>
      </c>
      <c r="AK85" s="215">
        <v>35.036564785299078</v>
      </c>
      <c r="AL85" s="216">
        <v>37.536764705882355</v>
      </c>
      <c r="AM85" s="216">
        <v>32.433983926521243</v>
      </c>
      <c r="AN85" s="217"/>
      <c r="AO85" s="216">
        <v>32.223888993062069</v>
      </c>
      <c r="AP85" s="216">
        <v>34.246323529411768</v>
      </c>
      <c r="AQ85" s="218">
        <v>30.118637581324148</v>
      </c>
      <c r="AR85" s="219">
        <f t="shared" si="18"/>
        <v>0.3097172352087717</v>
      </c>
      <c r="AS85" s="220">
        <f t="shared" si="19"/>
        <v>0.26355597669573977</v>
      </c>
      <c r="AT85" s="221">
        <f t="shared" si="20"/>
        <v>0.19627754831911379</v>
      </c>
      <c r="AU85" s="221">
        <f t="shared" si="21"/>
        <v>0.16028374705069026</v>
      </c>
      <c r="AV85" s="222">
        <f t="shared" si="22"/>
        <v>0.32639821937195079</v>
      </c>
      <c r="AW85" s="223">
        <f t="shared" si="23"/>
        <v>0.23614595958949955</v>
      </c>
      <c r="AX85" s="224">
        <v>79</v>
      </c>
      <c r="AY85" s="120">
        <v>47</v>
      </c>
      <c r="BB85" s="158"/>
      <c r="BC85" s="158"/>
    </row>
    <row r="86" spans="1:55" ht="9.75" customHeight="1" x14ac:dyDescent="0.2">
      <c r="A86" s="158">
        <v>1</v>
      </c>
      <c r="B86" s="158">
        <v>81</v>
      </c>
      <c r="C86" s="158" t="s">
        <v>401</v>
      </c>
      <c r="D86" s="195">
        <v>15.664729908531324</v>
      </c>
      <c r="E86" s="196">
        <v>16.075623671551629</v>
      </c>
      <c r="F86" s="196">
        <v>15.229748934154429</v>
      </c>
      <c r="G86" s="196">
        <v>15.446125524938159</v>
      </c>
      <c r="H86" s="197">
        <v>15.85188499832196</v>
      </c>
      <c r="I86" s="198">
        <v>15.016579819990525</v>
      </c>
      <c r="J86" s="199">
        <v>20.240020427270405</v>
      </c>
      <c r="K86" s="200">
        <v>20.669194000329654</v>
      </c>
      <c r="L86" s="200">
        <v>19.781766983456532</v>
      </c>
      <c r="M86" s="200">
        <v>19.916588645842197</v>
      </c>
      <c r="N86" s="200">
        <v>20.339541783418493</v>
      </c>
      <c r="O86" s="201">
        <v>19.464977120732136</v>
      </c>
      <c r="P86" s="202">
        <v>17.985971943887776</v>
      </c>
      <c r="Q86" s="203">
        <v>18.524484536082475</v>
      </c>
      <c r="R86" s="203">
        <v>17.406380027739253</v>
      </c>
      <c r="S86" s="203">
        <v>17.35136940547762</v>
      </c>
      <c r="T86" s="204">
        <v>17.880154639175259</v>
      </c>
      <c r="U86" s="205">
        <v>16.782246879334259</v>
      </c>
      <c r="V86" s="206">
        <v>24.54609429978888</v>
      </c>
      <c r="W86" s="207">
        <v>25.117695929105508</v>
      </c>
      <c r="X86" s="207">
        <v>23.955352032054954</v>
      </c>
      <c r="Y86" s="208"/>
      <c r="Z86" s="207">
        <v>23.532723434201266</v>
      </c>
      <c r="AA86" s="209">
        <v>24.023816117418999</v>
      </c>
      <c r="AB86" s="210">
        <v>23.02518603319977</v>
      </c>
      <c r="AC86" s="211">
        <v>29.748330765279917</v>
      </c>
      <c r="AD86" s="212">
        <v>30.881164106709779</v>
      </c>
      <c r="AE86" s="212">
        <v>28.577397117192394</v>
      </c>
      <c r="AF86" s="213"/>
      <c r="AG86" s="212">
        <v>28.680020544427325</v>
      </c>
      <c r="AH86" s="212">
        <v>29.729183508488276</v>
      </c>
      <c r="AI86" s="214">
        <v>27.595571339043239</v>
      </c>
      <c r="AK86" s="215">
        <v>30.53977272727273</v>
      </c>
      <c r="AL86" s="216">
        <v>33.145804031879983</v>
      </c>
      <c r="AM86" s="216">
        <v>27.881396461023435</v>
      </c>
      <c r="AN86" s="217"/>
      <c r="AO86" s="216">
        <v>28.077651515151516</v>
      </c>
      <c r="AP86" s="216">
        <v>30.473511486169713</v>
      </c>
      <c r="AQ86" s="218">
        <v>25.633668101386895</v>
      </c>
      <c r="AR86" s="219">
        <f t="shared" si="18"/>
        <v>0.56696568936184388</v>
      </c>
      <c r="AS86" s="220">
        <f t="shared" si="19"/>
        <v>0.52353568512745097</v>
      </c>
      <c r="AT86" s="221">
        <f t="shared" si="20"/>
        <v>0.46977770463109236</v>
      </c>
      <c r="AU86" s="221">
        <f t="shared" si="21"/>
        <v>0.44000667254904569</v>
      </c>
      <c r="AV86" s="222">
        <f t="shared" si="22"/>
        <v>0.69797733603443923</v>
      </c>
      <c r="AW86" s="223">
        <f t="shared" si="23"/>
        <v>0.61818072447283257</v>
      </c>
      <c r="AX86" s="224">
        <v>81</v>
      </c>
      <c r="AY86" s="224">
        <v>1</v>
      </c>
      <c r="BB86" s="158"/>
      <c r="BC86" s="158"/>
    </row>
    <row r="87" spans="1:55" ht="24" customHeight="1" x14ac:dyDescent="0.2">
      <c r="C87" s="258" t="s">
        <v>1212</v>
      </c>
      <c r="D87" s="241"/>
      <c r="E87" s="241"/>
      <c r="F87" s="241"/>
      <c r="G87" s="241"/>
      <c r="H87" s="242"/>
      <c r="I87" s="242"/>
      <c r="J87" s="243"/>
      <c r="K87" s="243"/>
      <c r="L87" s="243"/>
      <c r="M87" s="243"/>
      <c r="N87" s="243"/>
      <c r="O87" s="243"/>
      <c r="P87" s="194"/>
      <c r="Q87" s="194"/>
      <c r="R87" s="194"/>
      <c r="S87" s="194"/>
      <c r="T87" s="194"/>
      <c r="U87" s="194"/>
      <c r="V87" s="244"/>
      <c r="W87" s="244"/>
      <c r="X87" s="244"/>
      <c r="Y87" s="245"/>
      <c r="Z87" s="255">
        <v>35.119999999999997</v>
      </c>
      <c r="AA87" s="246"/>
      <c r="AB87" s="246"/>
      <c r="AC87" s="247"/>
      <c r="AD87" s="247"/>
      <c r="AE87" s="247"/>
      <c r="AF87" s="248"/>
      <c r="AG87" s="256">
        <v>45.08</v>
      </c>
      <c r="AH87" s="247"/>
      <c r="AI87" s="247"/>
      <c r="AJ87" s="249"/>
      <c r="AK87" s="250"/>
      <c r="AL87" s="250"/>
      <c r="AM87" s="250"/>
      <c r="AN87" s="251"/>
      <c r="AO87" s="257">
        <v>61.69</v>
      </c>
      <c r="AP87" s="250"/>
      <c r="AQ87" s="250"/>
      <c r="AR87" s="252"/>
      <c r="AS87" s="252"/>
      <c r="AT87" s="253"/>
      <c r="AU87" s="253"/>
      <c r="AV87" s="254"/>
      <c r="AW87" s="254"/>
    </row>
    <row r="88" spans="1:55" x14ac:dyDescent="0.2">
      <c r="BB88" s="158"/>
      <c r="BC88" s="158"/>
    </row>
    <row r="89" spans="1:55" x14ac:dyDescent="0.2">
      <c r="C89" s="330" t="s">
        <v>1213</v>
      </c>
      <c r="D89" s="331"/>
      <c r="E89" s="331"/>
      <c r="F89" s="331"/>
      <c r="G89" s="331"/>
      <c r="H89" s="331"/>
      <c r="I89" s="331"/>
      <c r="J89" s="331"/>
      <c r="K89" s="331"/>
      <c r="L89" s="331"/>
      <c r="M89" s="331"/>
      <c r="N89" s="331"/>
      <c r="O89" s="331"/>
      <c r="P89" s="331"/>
      <c r="Q89" s="331"/>
      <c r="R89" s="331"/>
      <c r="S89" s="331"/>
      <c r="T89" s="331"/>
      <c r="U89" s="331"/>
      <c r="V89" s="331"/>
      <c r="W89" s="331"/>
      <c r="X89" s="331"/>
      <c r="Y89" s="331"/>
      <c r="Z89" s="331"/>
      <c r="AA89" s="331"/>
      <c r="AB89" s="331"/>
      <c r="AC89" s="331"/>
      <c r="AD89" s="331"/>
      <c r="AE89" s="331"/>
      <c r="AF89" s="331"/>
      <c r="AG89" s="331"/>
      <c r="AH89" s="331"/>
      <c r="AI89" s="331"/>
      <c r="AJ89" s="331"/>
      <c r="AK89" s="331"/>
      <c r="AL89" s="331"/>
      <c r="AM89" s="331"/>
      <c r="AN89" s="331"/>
      <c r="AO89" s="331"/>
      <c r="AP89" s="331"/>
      <c r="AQ89" s="331"/>
      <c r="AR89" s="331"/>
      <c r="AS89" s="331"/>
      <c r="AT89" s="331"/>
      <c r="AU89" s="331"/>
      <c r="AV89" s="331"/>
      <c r="AW89" s="331"/>
      <c r="BB89" s="158"/>
      <c r="BC89" s="158"/>
    </row>
    <row r="90" spans="1:55" ht="21" customHeight="1" x14ac:dyDescent="0.2">
      <c r="C90" s="331"/>
      <c r="D90" s="331"/>
      <c r="E90" s="331"/>
      <c r="F90" s="331"/>
      <c r="G90" s="331"/>
      <c r="H90" s="331"/>
      <c r="I90" s="331"/>
      <c r="J90" s="331"/>
      <c r="K90" s="331"/>
      <c r="L90" s="331"/>
      <c r="M90" s="331"/>
      <c r="N90" s="331"/>
      <c r="O90" s="331"/>
      <c r="P90" s="331"/>
      <c r="Q90" s="331"/>
      <c r="R90" s="331"/>
      <c r="S90" s="331"/>
      <c r="T90" s="331"/>
      <c r="U90" s="331"/>
      <c r="V90" s="331"/>
      <c r="W90" s="331"/>
      <c r="X90" s="331"/>
      <c r="Y90" s="331"/>
      <c r="Z90" s="331"/>
      <c r="AA90" s="331"/>
      <c r="AB90" s="331"/>
      <c r="AC90" s="331"/>
      <c r="AD90" s="331"/>
      <c r="AE90" s="331"/>
      <c r="AF90" s="331"/>
      <c r="AG90" s="331"/>
      <c r="AH90" s="331"/>
      <c r="AI90" s="331"/>
      <c r="AJ90" s="331"/>
      <c r="AK90" s="331"/>
      <c r="AL90" s="331"/>
      <c r="AM90" s="331"/>
      <c r="AN90" s="331"/>
      <c r="AO90" s="331"/>
      <c r="AP90" s="331"/>
      <c r="AQ90" s="331"/>
      <c r="AR90" s="331"/>
      <c r="AS90" s="331"/>
      <c r="AT90" s="331"/>
      <c r="AU90" s="331"/>
      <c r="AV90" s="331"/>
      <c r="AW90" s="331"/>
      <c r="BB90" s="158"/>
      <c r="BC90" s="158"/>
    </row>
  </sheetData>
  <sheetProtection password="E8CF" sheet="1" objects="1" scenarios="1" selectLockedCells="1"/>
  <sortState ref="C6:AY86">
    <sortCondition descending="1" ref="AG6:AG86"/>
  </sortState>
  <mergeCells count="26">
    <mergeCell ref="Z3:AB3"/>
    <mergeCell ref="AC3:AE3"/>
    <mergeCell ref="AG3:AI3"/>
    <mergeCell ref="AK3:AM3"/>
    <mergeCell ref="AO3:AQ3"/>
    <mergeCell ref="J3:L3"/>
    <mergeCell ref="M3:O3"/>
    <mergeCell ref="P3:R3"/>
    <mergeCell ref="S3:U3"/>
    <mergeCell ref="V3:X3"/>
    <mergeCell ref="C89:AW90"/>
    <mergeCell ref="D1:S1"/>
    <mergeCell ref="V1:AO1"/>
    <mergeCell ref="AR1:AW1"/>
    <mergeCell ref="C2:C4"/>
    <mergeCell ref="D2:I2"/>
    <mergeCell ref="J2:O2"/>
    <mergeCell ref="P2:U2"/>
    <mergeCell ref="V2:AB2"/>
    <mergeCell ref="AC2:AI2"/>
    <mergeCell ref="AK2:AQ2"/>
    <mergeCell ref="AR2:AS2"/>
    <mergeCell ref="AT2:AU2"/>
    <mergeCell ref="AV2:AW2"/>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GENL-ilçe</vt:lpstr>
      <vt:lpstr>İL-okullaşma</vt:lpstr>
      <vt:lpstr>'GENL-ilçe'!Yazdırma_Alanı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Aysin TANTAN</dc:creator>
  <cp:lastModifiedBy>Hasanalkan</cp:lastModifiedBy>
  <cp:lastPrinted>2015-05-28T10:49:40Z</cp:lastPrinted>
  <dcterms:created xsi:type="dcterms:W3CDTF">2015-03-19T08:04:37Z</dcterms:created>
  <dcterms:modified xsi:type="dcterms:W3CDTF">2015-06-04T11:14:33Z</dcterms:modified>
</cp:coreProperties>
</file>